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8-20" sheetId="4" r:id="rId1"/>
  </sheets>
  <calcPr calcId="152511"/>
</workbook>
</file>

<file path=xl/calcChain.xml><?xml version="1.0" encoding="utf-8"?>
<calcChain xmlns="http://schemas.openxmlformats.org/spreadsheetml/2006/main">
  <c r="F125" i="4" l="1"/>
  <c r="E125" i="4"/>
  <c r="H182" i="4"/>
  <c r="E86" i="4" l="1"/>
  <c r="D125" i="4" l="1"/>
  <c r="E50" i="4"/>
  <c r="F50" i="4"/>
  <c r="D50" i="4"/>
  <c r="D180" i="4" l="1"/>
  <c r="D122" i="4" l="1"/>
  <c r="E122" i="4"/>
  <c r="F122" i="4"/>
  <c r="C122" i="4"/>
  <c r="D143" i="4"/>
  <c r="D195" i="4" s="1"/>
  <c r="E143" i="4"/>
  <c r="E195" i="4" s="1"/>
  <c r="F143" i="4"/>
  <c r="F195" i="4" s="1"/>
  <c r="J142" i="4"/>
  <c r="K142" i="4"/>
  <c r="H142" i="4"/>
  <c r="E133" i="4"/>
  <c r="E194" i="4" s="1"/>
  <c r="F133" i="4"/>
  <c r="F194" i="4" s="1"/>
  <c r="I135" i="4"/>
  <c r="J135" i="4"/>
  <c r="K135" i="4"/>
  <c r="H135" i="4"/>
  <c r="I146" i="4"/>
  <c r="J146" i="4"/>
  <c r="K146" i="4"/>
  <c r="H146" i="4"/>
  <c r="I149" i="4"/>
  <c r="J149" i="4"/>
  <c r="K149" i="4"/>
  <c r="H149" i="4"/>
  <c r="I153" i="4"/>
  <c r="J153" i="4"/>
  <c r="K153" i="4"/>
  <c r="H153" i="4"/>
  <c r="I159" i="4"/>
  <c r="J159" i="4"/>
  <c r="K159" i="4"/>
  <c r="H159" i="4"/>
  <c r="I169" i="4"/>
  <c r="J169" i="4"/>
  <c r="K169" i="4"/>
  <c r="H169" i="4"/>
  <c r="I173" i="4"/>
  <c r="J173" i="4"/>
  <c r="K173" i="4"/>
  <c r="H173" i="4"/>
  <c r="I17" i="4"/>
  <c r="J17" i="4"/>
  <c r="K17" i="4"/>
  <c r="H17" i="4"/>
  <c r="I32" i="4"/>
  <c r="J32" i="4"/>
  <c r="K32" i="4"/>
  <c r="H32" i="4"/>
  <c r="D12" i="4"/>
  <c r="E12" i="4"/>
  <c r="F12" i="4"/>
  <c r="D4" i="4"/>
  <c r="E4" i="4"/>
  <c r="F4" i="4"/>
  <c r="C50" i="4"/>
  <c r="D48" i="4"/>
  <c r="D43" i="4" s="1"/>
  <c r="E48" i="4"/>
  <c r="F48" i="4"/>
  <c r="C48" i="4"/>
  <c r="I143" i="4" l="1"/>
  <c r="H143" i="4"/>
  <c r="E43" i="4"/>
  <c r="F43" i="4"/>
  <c r="F183" i="4"/>
  <c r="E183" i="4"/>
  <c r="D183" i="4"/>
  <c r="D198" i="4" s="1"/>
  <c r="C183" i="4"/>
  <c r="C198" i="4" s="1"/>
  <c r="D179" i="4"/>
  <c r="D197" i="4" s="1"/>
  <c r="C179" i="4"/>
  <c r="C197" i="4" s="1"/>
  <c r="F179" i="4"/>
  <c r="F197" i="4" s="1"/>
  <c r="E179" i="4"/>
  <c r="E197" i="4" s="1"/>
  <c r="C143" i="4"/>
  <c r="C195" i="4" s="1"/>
  <c r="D140" i="4"/>
  <c r="C133" i="4"/>
  <c r="C194" i="4" s="1"/>
  <c r="F117" i="4"/>
  <c r="F115" i="4" s="1"/>
  <c r="E117" i="4"/>
  <c r="D117" i="4"/>
  <c r="C117" i="4"/>
  <c r="C115" i="4"/>
  <c r="E115" i="4"/>
  <c r="C107" i="4"/>
  <c r="E107" i="4"/>
  <c r="D107" i="4"/>
  <c r="C104" i="4"/>
  <c r="C102" i="4"/>
  <c r="F97" i="4"/>
  <c r="E97" i="4"/>
  <c r="D97" i="4"/>
  <c r="C97" i="4"/>
  <c r="C96" i="4"/>
  <c r="C93" i="4" s="1"/>
  <c r="F93" i="4"/>
  <c r="F88" i="4"/>
  <c r="D88" i="4"/>
  <c r="C88" i="4"/>
  <c r="E83" i="4"/>
  <c r="D83" i="4"/>
  <c r="C83" i="4"/>
  <c r="F83" i="4"/>
  <c r="F80" i="4"/>
  <c r="E80" i="4"/>
  <c r="D80" i="4"/>
  <c r="C80" i="4"/>
  <c r="F78" i="4"/>
  <c r="E78" i="4"/>
  <c r="D78" i="4"/>
  <c r="C78" i="4"/>
  <c r="F72" i="4"/>
  <c r="E72" i="4"/>
  <c r="C72" i="4"/>
  <c r="I142" i="4" l="1"/>
  <c r="D133" i="4"/>
  <c r="E198" i="4"/>
  <c r="E199" i="4" s="1"/>
  <c r="F198" i="4"/>
  <c r="F199" i="4" s="1"/>
  <c r="C101" i="4"/>
  <c r="D199" i="4"/>
  <c r="D101" i="4"/>
  <c r="D115" i="4"/>
  <c r="F101" i="4"/>
  <c r="C199" i="4"/>
  <c r="D93" i="4"/>
  <c r="F107" i="4"/>
  <c r="E93" i="4"/>
  <c r="C196" i="4"/>
  <c r="C121" i="4"/>
  <c r="D72" i="4"/>
  <c r="E88" i="4"/>
  <c r="E101" i="4"/>
  <c r="D194" i="4" l="1"/>
  <c r="D196" i="4" s="1"/>
  <c r="G143" i="4"/>
  <c r="G182" i="4" s="1"/>
  <c r="F121" i="4"/>
  <c r="E196" i="4"/>
  <c r="D121" i="4"/>
  <c r="E121" i="4"/>
  <c r="F196" i="4"/>
  <c r="C65" i="4" l="1"/>
  <c r="F65" i="4"/>
  <c r="E65" i="4"/>
  <c r="D65" i="4"/>
  <c r="C43" i="4"/>
  <c r="F40" i="4"/>
  <c r="F35" i="4" s="1"/>
  <c r="E40" i="4"/>
  <c r="E35" i="4" s="1"/>
  <c r="D40" i="4"/>
  <c r="D35" i="4" s="1"/>
  <c r="C35" i="4"/>
  <c r="F33" i="4"/>
  <c r="E33" i="4"/>
  <c r="D33" i="4"/>
  <c r="C33" i="4"/>
  <c r="C12" i="4"/>
  <c r="C4" i="4"/>
  <c r="C62" i="4" l="1"/>
  <c r="E62" i="4"/>
  <c r="F62" i="4"/>
  <c r="D62" i="4" l="1"/>
  <c r="F66" i="4"/>
  <c r="F191" i="4" s="1"/>
  <c r="F202" i="4" s="1"/>
  <c r="F205" i="4" s="1"/>
  <c r="F124" i="4"/>
  <c r="F126" i="4" s="1"/>
  <c r="F127" i="4" s="1"/>
  <c r="F192" i="4" s="1"/>
  <c r="F203" i="4" s="1"/>
  <c r="F206" i="4" s="1"/>
  <c r="C66" i="4"/>
  <c r="C191" i="4" s="1"/>
  <c r="C202" i="4" s="1"/>
  <c r="C205" i="4" s="1"/>
  <c r="C124" i="4"/>
  <c r="C126" i="4" s="1"/>
  <c r="C127" i="4" s="1"/>
  <c r="C192" i="4" s="1"/>
  <c r="E66" i="4"/>
  <c r="E191" i="4" s="1"/>
  <c r="E202" i="4" s="1"/>
  <c r="E205" i="4" s="1"/>
  <c r="E124" i="4"/>
  <c r="E126" i="4" s="1"/>
  <c r="E127" i="4" s="1"/>
  <c r="E192" i="4" s="1"/>
  <c r="E203" i="4" s="1"/>
  <c r="E206" i="4" s="1"/>
  <c r="D66" i="4" l="1"/>
  <c r="D191" i="4" s="1"/>
  <c r="D202" i="4" s="1"/>
  <c r="D205" i="4" s="1"/>
  <c r="D124" i="4"/>
  <c r="D126" i="4" s="1"/>
  <c r="D127" i="4" s="1"/>
  <c r="D192" i="4" s="1"/>
  <c r="D203" i="4" s="1"/>
  <c r="D206" i="4" s="1"/>
  <c r="E193" i="4"/>
  <c r="E200" i="4" s="1"/>
  <c r="C193" i="4"/>
  <c r="C200" i="4" s="1"/>
  <c r="C203" i="4"/>
  <c r="C206" i="4" s="1"/>
  <c r="F193" i="4"/>
  <c r="F200" i="4" s="1"/>
  <c r="D193" i="4" l="1"/>
  <c r="D200" i="4" s="1"/>
</calcChain>
</file>

<file path=xl/comments1.xml><?xml version="1.0" encoding="utf-8"?>
<comments xmlns="http://schemas.openxmlformats.org/spreadsheetml/2006/main">
  <authors>
    <author>Autor</author>
  </authors>
  <commentLis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<sst xmlns="http://schemas.openxmlformats.org/spreadsheetml/2006/main" count="270" uniqueCount="234">
  <si>
    <t>Bežný rozpočet - príjmy</t>
  </si>
  <si>
    <t>Názov položky</t>
  </si>
  <si>
    <t>daňové príjmy</t>
  </si>
  <si>
    <t>výnos dane pre územnú samosprávu</t>
  </si>
  <si>
    <t>daň z nehnuteľností - pozemky, stavby, byty</t>
  </si>
  <si>
    <t>daň za psa</t>
  </si>
  <si>
    <t>daň za nevýherné hracie prístroje</t>
  </si>
  <si>
    <t>daň z ubytovania</t>
  </si>
  <si>
    <t>daň za užívanie verejného priestranstva</t>
  </si>
  <si>
    <t>MP za zber a odvoz odpadu</t>
  </si>
  <si>
    <t>nedaňové príjmy</t>
  </si>
  <si>
    <t>prenájom pozemkov</t>
  </si>
  <si>
    <t>prenájom hrobového miesta</t>
  </si>
  <si>
    <t>prenájom bytov</t>
  </si>
  <si>
    <t xml:space="preserve">prenájom budov </t>
  </si>
  <si>
    <t xml:space="preserve">prenájom strojov,prístrojov,zariadení </t>
  </si>
  <si>
    <t xml:space="preserve">správne poplatky </t>
  </si>
  <si>
    <t>pokuty, sankcie</t>
  </si>
  <si>
    <t>ostatné príjmy /relácie,kopírovanie,fax,.../</t>
  </si>
  <si>
    <t>príjem za opatrovateľskú službu</t>
  </si>
  <si>
    <t>príjem za separovaný zber</t>
  </si>
  <si>
    <t>poplatok za služby v Dome smútku</t>
  </si>
  <si>
    <t>poplatok za stočné</t>
  </si>
  <si>
    <t>poplatky za služby pri užívaní obec.nebyt.priestorov</t>
  </si>
  <si>
    <t>príjem za réžiu v ŠKJ</t>
  </si>
  <si>
    <t>príspevok rodičov na náklady zariadenia ZUŠ</t>
  </si>
  <si>
    <t>príspevok rodičov na náklady zariadenia MŠ</t>
  </si>
  <si>
    <t>príjem z predaja prebytočného majetku</t>
  </si>
  <si>
    <t>úroky</t>
  </si>
  <si>
    <t>úroky z bankových účtov</t>
  </si>
  <si>
    <t>ostatné príjmy</t>
  </si>
  <si>
    <t>príjem z náhrad poistného plnenia</t>
  </si>
  <si>
    <t>príjem z výťažkov lotérií a hazardných hier</t>
  </si>
  <si>
    <t>príjem z refundácie za skladníka CO z MV SR</t>
  </si>
  <si>
    <t>príjmy z refundácií</t>
  </si>
  <si>
    <t>príjmy z refundácie zo SF</t>
  </si>
  <si>
    <t>granty, dotácie, transfery</t>
  </si>
  <si>
    <t>Dotácia MV SR - voľby</t>
  </si>
  <si>
    <t>Dotácia UPSVR na deti v hm.núdzi /strava,šk.potreby/</t>
  </si>
  <si>
    <t>Dotácia UPSVR na osobitného príjemcu rod.prídavkov</t>
  </si>
  <si>
    <t>Transfer od obcí na SpU opatr.služby</t>
  </si>
  <si>
    <t>Transfer od ZŠ na SpU školstva</t>
  </si>
  <si>
    <t>Transfer od obcí na SpU stavebný</t>
  </si>
  <si>
    <t>Dotácia z Recyklačného fondu</t>
  </si>
  <si>
    <t>Dotácia DPO SR na Dobr.hasič.zbor obce</t>
  </si>
  <si>
    <t>Dotácia MV SR na matričnú čin., register obyv., adries</t>
  </si>
  <si>
    <t>Dotácia MDVRR,MŽP na stavebný úrad</t>
  </si>
  <si>
    <t>Dotácia OkU na výchovu,vzdelávanie v MŠ</t>
  </si>
  <si>
    <t>Transfer pre ZŠ - právny subjekt</t>
  </si>
  <si>
    <t>BEŽNÉ PRÍJMY obce:</t>
  </si>
  <si>
    <t>RO</t>
  </si>
  <si>
    <t>BEŽNÉ PRÍJMY CELKOM:</t>
  </si>
  <si>
    <t>Bežný rozpočet - výdavky</t>
  </si>
  <si>
    <t>01 Všeobecné verejné služby</t>
  </si>
  <si>
    <t>0111</t>
  </si>
  <si>
    <t>Výkonné a zákonodarné orgány (OÚ, OZ, komisie)</t>
  </si>
  <si>
    <t>0112</t>
  </si>
  <si>
    <t>0131</t>
  </si>
  <si>
    <t>0133</t>
  </si>
  <si>
    <t>Všeobec.služby (Matrika,REGOB,evidencie, správa)</t>
  </si>
  <si>
    <t>0160</t>
  </si>
  <si>
    <t>Všeob.verejné služby (Voľby)</t>
  </si>
  <si>
    <t>02 Obrana</t>
  </si>
  <si>
    <t>0220</t>
  </si>
  <si>
    <t>Civilná ochrana (Skladník CO, evidencie)</t>
  </si>
  <si>
    <t>03 Verejný poriadok a bezpečnosť</t>
  </si>
  <si>
    <t>0320</t>
  </si>
  <si>
    <t>Ochrana pred požiarmi (Prevádzka dobr.hasič.zboru)</t>
  </si>
  <si>
    <t>0360</t>
  </si>
  <si>
    <t>Bezpečnosť (Kamer.systém, bezpečn. projekt)</t>
  </si>
  <si>
    <t>04 Ekonomická oblasť</t>
  </si>
  <si>
    <t>0412</t>
  </si>
  <si>
    <t>Prac.oblasť (Správa prac.záležitostí, BOZP, spolupr.VS)</t>
  </si>
  <si>
    <t>0443</t>
  </si>
  <si>
    <t>Výstavba (Spoločný stavebný úrad, ver.obstarávanie)</t>
  </si>
  <si>
    <t>0451</t>
  </si>
  <si>
    <t>Cestná doprava (Údržba miest.komunikácií,chodníkov,parkovísk)</t>
  </si>
  <si>
    <t>0460</t>
  </si>
  <si>
    <t>Komunikácia (prevádzka kom.systémov, WIFI)</t>
  </si>
  <si>
    <t>05 Ochrana životného prostredia</t>
  </si>
  <si>
    <t>0510</t>
  </si>
  <si>
    <t>Naklad.s odpadmi (Zber,ulož.KO,prevádzka zber.dvora)</t>
  </si>
  <si>
    <t>0520</t>
  </si>
  <si>
    <t>Naklad.s odp.vodami (Prevádzka kanalizácie a ČOV)</t>
  </si>
  <si>
    <t>0540</t>
  </si>
  <si>
    <t>Ochrana prírody a krajiny a výrub drevín</t>
  </si>
  <si>
    <t>0560</t>
  </si>
  <si>
    <t>06 Bývanie a občianska vybavenosť</t>
  </si>
  <si>
    <t>0620</t>
  </si>
  <si>
    <t>Rozvoj obcí (Správa verejnoprospeš.zariadení)</t>
  </si>
  <si>
    <t>0640</t>
  </si>
  <si>
    <t>Verejné osvetlenie</t>
  </si>
  <si>
    <t>0660</t>
  </si>
  <si>
    <t>Bývanie a obč.vybavenosť (Byty, zdr.str,klub,mater.centrum)</t>
  </si>
  <si>
    <t>07 Zdravotníctvo</t>
  </si>
  <si>
    <t>0711</t>
  </si>
  <si>
    <t>Lieky</t>
  </si>
  <si>
    <t>0712</t>
  </si>
  <si>
    <t>Zdravotnícky materiál</t>
  </si>
  <si>
    <t>0721</t>
  </si>
  <si>
    <t>Zdravotná starostlivosť</t>
  </si>
  <si>
    <t>08 Rekreácia, kultúra a náboženstvo</t>
  </si>
  <si>
    <t>0810</t>
  </si>
  <si>
    <t>Rekreač.,šport.služby (prevádzka šport.areálu, ŠK)</t>
  </si>
  <si>
    <t>0820</t>
  </si>
  <si>
    <t>0830</t>
  </si>
  <si>
    <t>Vysielacie a vydavateľské služby (Rozhlas,noviny)</t>
  </si>
  <si>
    <t>0840</t>
  </si>
  <si>
    <t>Nábož.a spoločen.služby (Domu smútku,cintorín, obrady)</t>
  </si>
  <si>
    <t>0860</t>
  </si>
  <si>
    <t>09 Vzdelávanie</t>
  </si>
  <si>
    <t>09111</t>
  </si>
  <si>
    <t>Predprimárne vzdelávanie (Prevádzka MŠ)</t>
  </si>
  <si>
    <t>0950</t>
  </si>
  <si>
    <t>09601</t>
  </si>
  <si>
    <t>Vedľ.služby v rámci predprimár. vzdel. (ŠKJ pre MŠ)</t>
  </si>
  <si>
    <t>09602</t>
  </si>
  <si>
    <t>Vedľ.služby v rámci primár. vzdel. (ŠKJ pre 1.st.ZŠ)</t>
  </si>
  <si>
    <t>09603</t>
  </si>
  <si>
    <t>Vedľ.služby v rámci niž.sekund. vzdel. (ŠKJ pre 2.st.ZŠ)</t>
  </si>
  <si>
    <t>09608</t>
  </si>
  <si>
    <t>Vedľ.služby nedefinované (ŠKJ pre ostat, SÚ ŠKOL)</t>
  </si>
  <si>
    <t>0980</t>
  </si>
  <si>
    <t>Správa a riadenie vzdelávania</t>
  </si>
  <si>
    <t>10 Sociálne zabezpečenie</t>
  </si>
  <si>
    <t>1020</t>
  </si>
  <si>
    <t>Staroba (Opatrovateľská služba a SÚ OSL)</t>
  </si>
  <si>
    <t>1040</t>
  </si>
  <si>
    <t>1050</t>
  </si>
  <si>
    <t>1070</t>
  </si>
  <si>
    <t>Sociálna pomoc občanom v soc. a hm. núdzi</t>
  </si>
  <si>
    <t>1090</t>
  </si>
  <si>
    <t>Sociálne zabezpečenie pri živel.pohromách, núdz.situáciách</t>
  </si>
  <si>
    <t>BEŽNÉ VÝDAVKY obce:</t>
  </si>
  <si>
    <t>09121</t>
  </si>
  <si>
    <t>Transfer pre ZŠ</t>
  </si>
  <si>
    <t>Transfer pre ŠKD</t>
  </si>
  <si>
    <t>Kapitálový rozpočet</t>
  </si>
  <si>
    <t>Kapitálové príjmy</t>
  </si>
  <si>
    <t>predaj budov</t>
  </si>
  <si>
    <t>predaj pozemkov</t>
  </si>
  <si>
    <t>KT MVSR kamerový systém</t>
  </si>
  <si>
    <t>Kapitálové výdavky</t>
  </si>
  <si>
    <t>Kamerový systém</t>
  </si>
  <si>
    <t>0610</t>
  </si>
  <si>
    <t>Rekonštrukcia rozhlasu</t>
  </si>
  <si>
    <t xml:space="preserve"> </t>
  </si>
  <si>
    <t>Finančné operácie</t>
  </si>
  <si>
    <t>príjmové</t>
  </si>
  <si>
    <t>prevod z FRO - investičné akcie</t>
  </si>
  <si>
    <t>prevody fondu prev.údržby,opráv bytov</t>
  </si>
  <si>
    <t>návratné zdroje financovania</t>
  </si>
  <si>
    <t>výdavkové</t>
  </si>
  <si>
    <t>splácanie inv. úveru na projekty</t>
  </si>
  <si>
    <t>splácanie úveru ŠFRB</t>
  </si>
  <si>
    <t>REKAPITULÁCIA ROZPOČTU</t>
  </si>
  <si>
    <t>príjmy bežného rozpočtu</t>
  </si>
  <si>
    <t>výdavky bežného rozpočtu</t>
  </si>
  <si>
    <t>stav bežného rozpočtu</t>
  </si>
  <si>
    <t>príjmy kapitálového rozpočtu</t>
  </si>
  <si>
    <t>výdavky kapitálového rozpočtu</t>
  </si>
  <si>
    <t>stav kapitálového rozpočtu</t>
  </si>
  <si>
    <t>finančné operácie príjmové</t>
  </si>
  <si>
    <t>finančné operácie výdavkové</t>
  </si>
  <si>
    <t>rozdiel finančných operácií</t>
  </si>
  <si>
    <t>CELKOVÝ  STAV  ROZPOČTU:</t>
  </si>
  <si>
    <t>Príjmy celkom:</t>
  </si>
  <si>
    <t>Výdavky celkom:</t>
  </si>
  <si>
    <t>plnenie rozpočtu</t>
  </si>
  <si>
    <t>čerpanie rozpočtu</t>
  </si>
  <si>
    <t>Vypracovala: Mgr. A. Tkáčiková</t>
  </si>
  <si>
    <t>Spoločenská miestnosť</t>
  </si>
  <si>
    <t>Rekonštrukcia strechy na budove štadióna</t>
  </si>
  <si>
    <t>Zníž.energet.náročnosti OcÚ</t>
  </si>
  <si>
    <t>Detské ihrisko v športovom areáli</t>
  </si>
  <si>
    <t>Nákup pozemkov,budov, objektov na ver. účely</t>
  </si>
  <si>
    <t>KT EF zvýš.energ.efekt.budovy MŠ</t>
  </si>
  <si>
    <t>KT EF Náučný chodník</t>
  </si>
  <si>
    <t xml:space="preserve">KT EF Dobudovanie kanalizácie </t>
  </si>
  <si>
    <t>KT EF zníž.energ.náročnosti budovy OcÚ</t>
  </si>
  <si>
    <t>Oporný múr na ul. Farská</t>
  </si>
  <si>
    <t>Kanalizácia (ul. Hlavná)</t>
  </si>
  <si>
    <t>Zvýšenie energ.efektív.budovy MŠ</t>
  </si>
  <si>
    <t>Dotácia UPSVR na aktivačnú činnosť, program reg.miest.zamestnávania</t>
  </si>
  <si>
    <t>Rodina a deti (Príspevky na deti v HN, osob.príjemca PND)</t>
  </si>
  <si>
    <t>Nezamestnanosť (Aktivačná činnosť a programy pre uchádz.o zamestnanie)</t>
  </si>
  <si>
    <t>Spoločenské, kultúrne, športové aktivity obce</t>
  </si>
  <si>
    <t>Ochrana živ.prostr. (Starostlivosť o ŽP, ver.zeleň, potoky, protipovodň.opatrenia,veterinárne služ.)</t>
  </si>
  <si>
    <t>Betónová plocha pod klzisko v športovom areáli</t>
  </si>
  <si>
    <t>Náučný chodník chotárom obce</t>
  </si>
  <si>
    <t>Propagácia, reklama, inzercia (propagač. predmety)</t>
  </si>
  <si>
    <t>Fin.a rozpoč.záležitosti (HKON,audit,popl,fin.správa, poistné)</t>
  </si>
  <si>
    <t>príjem zo vstupného, kult.činnosti, HDST, reklamné služby</t>
  </si>
  <si>
    <t>príjem za reklamné služby</t>
  </si>
  <si>
    <t xml:space="preserve">príjem z dobropisov </t>
  </si>
  <si>
    <t>príjem z vratiek</t>
  </si>
  <si>
    <t>Granty na kultúrne podujatia</t>
  </si>
  <si>
    <t>Dotácia BBSK na DFF Kolovrátok</t>
  </si>
  <si>
    <t>Dotácia Lesy SR - oprava mosta a miestnej komunikácie</t>
  </si>
  <si>
    <t>Dotácia z Fondu na podporu umenia - kultúrne projekty</t>
  </si>
  <si>
    <t>Dotácia IA MPSVR SR na opatrovateľskú službu</t>
  </si>
  <si>
    <t>Vlastný príjem ZŠ (ZŠ + ŠKD)</t>
  </si>
  <si>
    <t>Vlastný príjem ZUŠ</t>
  </si>
  <si>
    <t>Bežný príjem rozpočtových organizácií spolu:</t>
  </si>
  <si>
    <t>Bežné výdavky Základnej školy spolu:</t>
  </si>
  <si>
    <t>Transfer pre ZUŠ</t>
  </si>
  <si>
    <t>Bežné výdavky rozpočtových organizácií:</t>
  </si>
  <si>
    <t>BEŽNÉ VÝDAVKY SPOLU:</t>
  </si>
  <si>
    <t>KT MV SR rekonštrukcia hasičskej zbrojnice</t>
  </si>
  <si>
    <t>Rekonštrukcia hasičskej zbrojnice</t>
  </si>
  <si>
    <t>Zmena územno-plánovacej dokumentácie</t>
  </si>
  <si>
    <t>Merací prístroj pre ČOV</t>
  </si>
  <si>
    <t>Projektová dokumentácia, UPD</t>
  </si>
  <si>
    <t>IBV miestna komunikácia - vrchná stavba</t>
  </si>
  <si>
    <t>Obecný informačný systém - osadenie</t>
  </si>
  <si>
    <t>Orientačný totem na autobusovej zastávke</t>
  </si>
  <si>
    <t>ŠKJ - vzduchotechnika, šporák, umývačka</t>
  </si>
  <si>
    <t xml:space="preserve">Rozpočet obce Heľpa na roky 2019 - 2020 zobralo OZ na vedomie uz.č.  dňa </t>
  </si>
  <si>
    <t xml:space="preserve">Rozpočet obce Heľpa na rok 2018 bol schválený OZ uz.č.  dňa </t>
  </si>
  <si>
    <t>príjem zo stravného v ŠKJ</t>
  </si>
  <si>
    <t>KT MV SR UPD</t>
  </si>
  <si>
    <t>09121,09211</t>
  </si>
  <si>
    <t xml:space="preserve">ZŠ - stavebné úpravy chodby </t>
  </si>
  <si>
    <t>Rekonštrukcia schodiska Domu smútku</t>
  </si>
  <si>
    <t>MŠ - lezecká stena</t>
  </si>
  <si>
    <t>Rekonštrukcia hľadiska amfiteátra</t>
  </si>
  <si>
    <t>Rekonštrukcia pódia na námestí</t>
  </si>
  <si>
    <t xml:space="preserve">Bežecká dráha v športovom areáli </t>
  </si>
  <si>
    <t>Vianočné osvetlenie</t>
  </si>
  <si>
    <t>Sadové úpravy ver.priestranstiev</t>
  </si>
  <si>
    <t>Strážnica na zberný dvor</t>
  </si>
  <si>
    <t>Záujmové vzdelávanie (semináre,kurzy,školenia)</t>
  </si>
  <si>
    <t>Chodník ul. Hlavná (2.úseky)</t>
  </si>
  <si>
    <t>Správa kult.služieb a zariad. (KUL,MĽK,AMF,podujatia,projekty FPU, múzeum)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</si>
</sst>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Arial"/>
      <family val="2"/>
    </font>
    <font>
      <b/>
      <sz val="9"/>
      <color indexed="81"/>
      <name val="Tahoma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4"/>
      <name val="Bookman Old Style"/>
      <family val="1"/>
      <charset val="238"/>
    </font>
    <font>
      <b/>
      <sz val="12"/>
      <name val="Arial"/>
      <family val="2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3" fontId="2" fillId="2" borderId="10" xfId="0" applyNumberFormat="1" applyFont="1" applyFill="1" applyBorder="1" applyAlignment="1">
      <alignment horizontal="right"/>
    </xf>
    <xf numFmtId="0" fontId="3" fillId="0" borderId="11" xfId="0" applyFont="1" applyFill="1" applyBorder="1"/>
    <xf numFmtId="0" fontId="3" fillId="0" borderId="12" xfId="0" applyFont="1" applyFill="1" applyBorder="1"/>
    <xf numFmtId="3" fontId="3" fillId="0" borderId="13" xfId="0" applyNumberFormat="1" applyFont="1" applyFill="1" applyBorder="1"/>
    <xf numFmtId="3" fontId="4" fillId="0" borderId="9" xfId="0" applyNumberFormat="1" applyFont="1" applyBorder="1"/>
    <xf numFmtId="3" fontId="5" fillId="0" borderId="6" xfId="0" applyNumberFormat="1" applyFont="1" applyBorder="1"/>
    <xf numFmtId="3" fontId="5" fillId="0" borderId="18" xfId="0" applyNumberFormat="1" applyFont="1" applyBorder="1"/>
    <xf numFmtId="3" fontId="5" fillId="0" borderId="21" xfId="0" applyNumberFormat="1" applyFont="1" applyBorder="1"/>
    <xf numFmtId="3" fontId="5" fillId="0" borderId="21" xfId="0" applyNumberFormat="1" applyFont="1" applyFill="1" applyBorder="1"/>
    <xf numFmtId="3" fontId="5" fillId="0" borderId="13" xfId="0" applyNumberFormat="1" applyFont="1" applyBorder="1"/>
    <xf numFmtId="3" fontId="4" fillId="0" borderId="10" xfId="0" applyNumberFormat="1" applyFont="1" applyBorder="1"/>
    <xf numFmtId="3" fontId="4" fillId="0" borderId="21" xfId="0" applyNumberFormat="1" applyFont="1" applyBorder="1"/>
    <xf numFmtId="3" fontId="5" fillId="0" borderId="9" xfId="0" applyNumberFormat="1" applyFont="1" applyBorder="1"/>
    <xf numFmtId="0" fontId="3" fillId="0" borderId="27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left"/>
    </xf>
    <xf numFmtId="3" fontId="3" fillId="0" borderId="18" xfId="0" applyNumberFormat="1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left"/>
    </xf>
    <xf numFmtId="3" fontId="3" fillId="0" borderId="21" xfId="0" applyNumberFormat="1" applyFont="1" applyFill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2" fillId="2" borderId="14" xfId="0" applyFont="1" applyFill="1" applyBorder="1"/>
    <xf numFmtId="0" fontId="3" fillId="2" borderId="15" xfId="0" applyFont="1" applyFill="1" applyBorder="1"/>
    <xf numFmtId="0" fontId="6" fillId="0" borderId="19" xfId="0" applyFont="1" applyFill="1" applyBorder="1"/>
    <xf numFmtId="0" fontId="6" fillId="0" borderId="20" xfId="0" applyFont="1" applyFill="1" applyBorder="1"/>
    <xf numFmtId="3" fontId="6" fillId="0" borderId="21" xfId="0" applyNumberFormat="1" applyFont="1" applyFill="1" applyBorder="1"/>
    <xf numFmtId="0" fontId="3" fillId="0" borderId="16" xfId="0" applyFont="1" applyFill="1" applyBorder="1"/>
    <xf numFmtId="0" fontId="3" fillId="0" borderId="20" xfId="0" applyFont="1" applyBorder="1"/>
    <xf numFmtId="3" fontId="7" fillId="0" borderId="18" xfId="0" applyNumberFormat="1" applyFont="1" applyBorder="1"/>
    <xf numFmtId="0" fontId="6" fillId="0" borderId="16" xfId="0" applyFont="1" applyFill="1" applyBorder="1"/>
    <xf numFmtId="3" fontId="6" fillId="0" borderId="18" xfId="0" applyNumberFormat="1" applyFont="1" applyFill="1" applyBorder="1"/>
    <xf numFmtId="0" fontId="3" fillId="0" borderId="19" xfId="0" applyFont="1" applyFill="1" applyBorder="1"/>
    <xf numFmtId="0" fontId="4" fillId="0" borderId="20" xfId="0" applyFont="1" applyFill="1" applyBorder="1"/>
    <xf numFmtId="0" fontId="8" fillId="2" borderId="14" xfId="0" applyFont="1" applyFill="1" applyBorder="1"/>
    <xf numFmtId="3" fontId="8" fillId="2" borderId="1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3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0" fontId="2" fillId="5" borderId="14" xfId="0" applyFont="1" applyFill="1" applyBorder="1"/>
    <xf numFmtId="0" fontId="2" fillId="5" borderId="15" xfId="0" applyFont="1" applyFill="1" applyBorder="1"/>
    <xf numFmtId="3" fontId="2" fillId="5" borderId="10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18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3" fontId="3" fillId="0" borderId="32" xfId="0" applyNumberFormat="1" applyFont="1" applyFill="1" applyBorder="1" applyAlignment="1">
      <alignment horizontal="right"/>
    </xf>
    <xf numFmtId="49" fontId="3" fillId="0" borderId="24" xfId="0" applyNumberFormat="1" applyFont="1" applyFill="1" applyBorder="1" applyAlignment="1">
      <alignment horizontal="right"/>
    </xf>
    <xf numFmtId="0" fontId="3" fillId="0" borderId="33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right"/>
    </xf>
    <xf numFmtId="49" fontId="3" fillId="0" borderId="2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13" xfId="0" applyNumberFormat="1" applyFont="1" applyFill="1" applyBorder="1" applyAlignment="1">
      <alignment horizontal="right"/>
    </xf>
    <xf numFmtId="49" fontId="3" fillId="0" borderId="16" xfId="0" applyNumberFormat="1" applyFont="1" applyFill="1" applyBorder="1" applyAlignment="1">
      <alignment horizontal="right"/>
    </xf>
    <xf numFmtId="0" fontId="3" fillId="0" borderId="25" xfId="0" applyFont="1" applyBorder="1"/>
    <xf numFmtId="3" fontId="3" fillId="0" borderId="6" xfId="0" applyNumberFormat="1" applyFont="1" applyBorder="1" applyAlignment="1">
      <alignment horizontal="right"/>
    </xf>
    <xf numFmtId="0" fontId="3" fillId="0" borderId="30" xfId="0" applyFont="1" applyBorder="1"/>
    <xf numFmtId="3" fontId="3" fillId="0" borderId="31" xfId="0" applyNumberFormat="1" applyFont="1" applyBorder="1" applyAlignment="1">
      <alignment horizontal="right"/>
    </xf>
    <xf numFmtId="0" fontId="3" fillId="0" borderId="23" xfId="0" applyFont="1" applyBorder="1"/>
    <xf numFmtId="3" fontId="3" fillId="0" borderId="9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19" xfId="0" applyNumberFormat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49" fontId="3" fillId="0" borderId="22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2" fillId="5" borderId="35" xfId="0" applyFont="1" applyFill="1" applyBorder="1"/>
    <xf numFmtId="3" fontId="2" fillId="5" borderId="32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49" fontId="2" fillId="5" borderId="11" xfId="0" applyNumberFormat="1" applyFont="1" applyFill="1" applyBorder="1" applyAlignment="1">
      <alignment horizontal="left"/>
    </xf>
    <xf numFmtId="0" fontId="2" fillId="5" borderId="12" xfId="0" applyFont="1" applyFill="1" applyBorder="1"/>
    <xf numFmtId="3" fontId="2" fillId="5" borderId="13" xfId="0" applyNumberFormat="1" applyFont="1" applyFill="1" applyBorder="1" applyAlignment="1">
      <alignment horizontal="right"/>
    </xf>
    <xf numFmtId="0" fontId="3" fillId="0" borderId="17" xfId="0" applyFont="1" applyFill="1" applyBorder="1"/>
    <xf numFmtId="49" fontId="3" fillId="0" borderId="37" xfId="0" applyNumberFormat="1" applyFont="1" applyFill="1" applyBorder="1" applyAlignment="1">
      <alignment horizontal="right"/>
    </xf>
    <xf numFmtId="0" fontId="3" fillId="0" borderId="25" xfId="0" applyFont="1" applyFill="1" applyBorder="1" applyAlignment="1">
      <alignment horizontal="left"/>
    </xf>
    <xf numFmtId="49" fontId="3" fillId="0" borderId="28" xfId="0" applyNumberFormat="1" applyFont="1" applyFill="1" applyBorder="1" applyAlignment="1">
      <alignment horizontal="right"/>
    </xf>
    <xf numFmtId="49" fontId="3" fillId="0" borderId="38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right"/>
    </xf>
    <xf numFmtId="0" fontId="8" fillId="5" borderId="35" xfId="0" applyFont="1" applyFill="1" applyBorder="1"/>
    <xf numFmtId="3" fontId="8" fillId="5" borderId="32" xfId="0" applyNumberFormat="1" applyFont="1" applyFill="1" applyBorder="1" applyAlignment="1">
      <alignment horizontal="right"/>
    </xf>
    <xf numFmtId="49" fontId="2" fillId="6" borderId="7" xfId="0" applyNumberFormat="1" applyFont="1" applyFill="1" applyBorder="1" applyAlignment="1">
      <alignment horizontal="left"/>
    </xf>
    <xf numFmtId="49" fontId="2" fillId="6" borderId="40" xfId="0" applyNumberFormat="1" applyFont="1" applyFill="1" applyBorder="1" applyAlignment="1">
      <alignment horizontal="left"/>
    </xf>
    <xf numFmtId="3" fontId="2" fillId="6" borderId="31" xfId="0" applyNumberFormat="1" applyFont="1" applyFill="1" applyBorder="1" applyAlignment="1">
      <alignment horizontal="right"/>
    </xf>
    <xf numFmtId="0" fontId="8" fillId="5" borderId="14" xfId="0" applyFont="1" applyFill="1" applyBorder="1"/>
    <xf numFmtId="3" fontId="8" fillId="5" borderId="10" xfId="0" applyNumberFormat="1" applyFont="1" applyFill="1" applyBorder="1" applyAlignment="1">
      <alignment horizontal="right"/>
    </xf>
    <xf numFmtId="3" fontId="8" fillId="7" borderId="3" xfId="0" applyNumberFormat="1" applyFont="1" applyFill="1" applyBorder="1" applyAlignment="1"/>
    <xf numFmtId="0" fontId="3" fillId="0" borderId="24" xfId="0" applyFont="1" applyFill="1" applyBorder="1"/>
    <xf numFmtId="3" fontId="3" fillId="0" borderId="6" xfId="0" applyNumberFormat="1" applyFont="1" applyBorder="1" applyAlignment="1"/>
    <xf numFmtId="0" fontId="3" fillId="0" borderId="41" xfId="0" applyFont="1" applyFill="1" applyBorder="1"/>
    <xf numFmtId="3" fontId="3" fillId="0" borderId="42" xfId="0" applyNumberFormat="1" applyFont="1" applyBorder="1" applyAlignment="1"/>
    <xf numFmtId="0" fontId="7" fillId="0" borderId="17" xfId="0" applyFont="1" applyBorder="1"/>
    <xf numFmtId="3" fontId="7" fillId="0" borderId="18" xfId="0" applyNumberFormat="1" applyFont="1" applyFill="1" applyBorder="1" applyAlignment="1"/>
    <xf numFmtId="3" fontId="7" fillId="0" borderId="21" xfId="0" applyNumberFormat="1" applyFont="1" applyFill="1" applyBorder="1" applyAlignment="1"/>
    <xf numFmtId="3" fontId="7" fillId="0" borderId="0" xfId="0" applyNumberFormat="1" applyFont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3" fontId="8" fillId="4" borderId="1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5" fillId="0" borderId="39" xfId="0" applyNumberFormat="1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10" fillId="0" borderId="24" xfId="0" applyFont="1" applyBorder="1"/>
    <xf numFmtId="3" fontId="3" fillId="0" borderId="6" xfId="0" applyNumberFormat="1" applyFont="1" applyBorder="1"/>
    <xf numFmtId="0" fontId="10" fillId="0" borderId="19" xfId="0" applyFont="1" applyBorder="1"/>
    <xf numFmtId="3" fontId="3" fillId="0" borderId="21" xfId="0" applyNumberFormat="1" applyFont="1" applyBorder="1"/>
    <xf numFmtId="3" fontId="8" fillId="8" borderId="21" xfId="0" applyNumberFormat="1" applyFont="1" applyFill="1" applyBorder="1"/>
    <xf numFmtId="0" fontId="10" fillId="0" borderId="28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3" fontId="3" fillId="0" borderId="21" xfId="0" applyNumberFormat="1" applyFont="1" applyFill="1" applyBorder="1"/>
    <xf numFmtId="3" fontId="8" fillId="8" borderId="39" xfId="0" applyNumberFormat="1" applyFont="1" applyFill="1" applyBorder="1"/>
    <xf numFmtId="0" fontId="12" fillId="2" borderId="2" xfId="0" applyFont="1" applyFill="1" applyBorder="1" applyAlignment="1"/>
    <xf numFmtId="0" fontId="3" fillId="0" borderId="0" xfId="0" applyFont="1" applyAlignment="1">
      <alignment horizontal="left"/>
    </xf>
    <xf numFmtId="3" fontId="5" fillId="0" borderId="10" xfId="0" applyNumberFormat="1" applyFont="1" applyBorder="1"/>
    <xf numFmtId="0" fontId="3" fillId="0" borderId="28" xfId="0" applyFont="1" applyFill="1" applyBorder="1"/>
    <xf numFmtId="3" fontId="3" fillId="0" borderId="48" xfId="0" applyNumberFormat="1" applyFont="1" applyBorder="1" applyAlignment="1"/>
    <xf numFmtId="3" fontId="7" fillId="0" borderId="39" xfId="0" applyNumberFormat="1" applyFont="1" applyFill="1" applyBorder="1" applyAlignment="1"/>
    <xf numFmtId="49" fontId="3" fillId="4" borderId="37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/>
    <xf numFmtId="49" fontId="7" fillId="0" borderId="44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left"/>
    </xf>
    <xf numFmtId="49" fontId="7" fillId="0" borderId="43" xfId="0" applyNumberFormat="1" applyFont="1" applyFill="1" applyBorder="1" applyAlignment="1">
      <alignment horizontal="right"/>
    </xf>
    <xf numFmtId="0" fontId="7" fillId="0" borderId="23" xfId="0" applyFont="1" applyBorder="1"/>
    <xf numFmtId="3" fontId="3" fillId="0" borderId="23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/>
    <xf numFmtId="0" fontId="15" fillId="4" borderId="19" xfId="0" applyFont="1" applyFill="1" applyBorder="1"/>
    <xf numFmtId="0" fontId="15" fillId="4" borderId="20" xfId="0" applyFont="1" applyFill="1" applyBorder="1"/>
    <xf numFmtId="3" fontId="15" fillId="4" borderId="21" xfId="0" applyNumberFormat="1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3" fontId="15" fillId="4" borderId="18" xfId="0" applyNumberFormat="1" applyFont="1" applyFill="1" applyBorder="1" applyAlignment="1">
      <alignment horizontal="right"/>
    </xf>
    <xf numFmtId="0" fontId="4" fillId="4" borderId="49" xfId="0" applyFont="1" applyFill="1" applyBorder="1"/>
    <xf numFmtId="0" fontId="4" fillId="4" borderId="44" xfId="0" applyFont="1" applyFill="1" applyBorder="1"/>
    <xf numFmtId="3" fontId="15" fillId="4" borderId="39" xfId="0" applyNumberFormat="1" applyFont="1" applyFill="1" applyBorder="1" applyAlignment="1">
      <alignment horizontal="right"/>
    </xf>
    <xf numFmtId="0" fontId="3" fillId="4" borderId="14" xfId="0" applyFont="1" applyFill="1" applyBorder="1"/>
    <xf numFmtId="0" fontId="2" fillId="4" borderId="15" xfId="0" applyFont="1" applyFill="1" applyBorder="1"/>
    <xf numFmtId="0" fontId="5" fillId="0" borderId="0" xfId="0" applyFont="1"/>
    <xf numFmtId="0" fontId="5" fillId="0" borderId="14" xfId="0" applyFont="1" applyFill="1" applyBorder="1"/>
    <xf numFmtId="0" fontId="5" fillId="0" borderId="15" xfId="0" applyFont="1" applyBorder="1"/>
    <xf numFmtId="0" fontId="5" fillId="0" borderId="16" xfId="0" applyFont="1" applyFill="1" applyBorder="1"/>
    <xf numFmtId="0" fontId="5" fillId="0" borderId="17" xfId="0" applyFont="1" applyBorder="1"/>
    <xf numFmtId="0" fontId="5" fillId="0" borderId="19" xfId="0" applyFont="1" applyFill="1" applyBorder="1"/>
    <xf numFmtId="0" fontId="5" fillId="0" borderId="20" xfId="0" applyFont="1" applyBorder="1"/>
    <xf numFmtId="0" fontId="5" fillId="0" borderId="22" xfId="0" applyFont="1" applyFill="1" applyBorder="1"/>
    <xf numFmtId="0" fontId="5" fillId="0" borderId="23" xfId="0" applyFont="1" applyBorder="1"/>
    <xf numFmtId="0" fontId="5" fillId="0" borderId="24" xfId="0" applyFont="1" applyFill="1" applyBorder="1"/>
    <xf numFmtId="0" fontId="5" fillId="0" borderId="25" xfId="0" applyFont="1" applyBorder="1"/>
    <xf numFmtId="0" fontId="5" fillId="0" borderId="11" xfId="0" applyFont="1" applyFill="1" applyBorder="1"/>
    <xf numFmtId="0" fontId="5" fillId="0" borderId="12" xfId="0" applyFont="1" applyBorder="1"/>
    <xf numFmtId="3" fontId="5" fillId="0" borderId="0" xfId="0" applyNumberFormat="1" applyFont="1"/>
    <xf numFmtId="0" fontId="5" fillId="0" borderId="11" xfId="0" applyFont="1" applyBorder="1"/>
    <xf numFmtId="0" fontId="5" fillId="0" borderId="26" xfId="0" applyFont="1" applyBorder="1"/>
    <xf numFmtId="0" fontId="5" fillId="0" borderId="20" xfId="0" applyFont="1" applyFill="1" applyBorder="1"/>
    <xf numFmtId="0" fontId="5" fillId="2" borderId="15" xfId="0" applyFont="1" applyFill="1" applyBorder="1"/>
    <xf numFmtId="49" fontId="4" fillId="4" borderId="37" xfId="0" applyNumberFormat="1" applyFont="1" applyFill="1" applyBorder="1" applyAlignment="1">
      <alignment horizontal="right"/>
    </xf>
    <xf numFmtId="0" fontId="4" fillId="4" borderId="25" xfId="0" applyFont="1" applyFill="1" applyBorder="1"/>
    <xf numFmtId="3" fontId="4" fillId="4" borderId="6" xfId="0" applyNumberFormat="1" applyFont="1" applyFill="1" applyBorder="1" applyAlignment="1">
      <alignment horizontal="right"/>
    </xf>
    <xf numFmtId="49" fontId="4" fillId="4" borderId="38" xfId="0" applyNumberFormat="1" applyFont="1" applyFill="1" applyBorder="1" applyAlignment="1">
      <alignment horizontal="right"/>
    </xf>
    <xf numFmtId="3" fontId="4" fillId="4" borderId="3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right"/>
    </xf>
    <xf numFmtId="0" fontId="2" fillId="4" borderId="34" xfId="0" applyFont="1" applyFill="1" applyBorder="1"/>
    <xf numFmtId="3" fontId="2" fillId="4" borderId="10" xfId="0" applyNumberFormat="1" applyFont="1" applyFill="1" applyBorder="1" applyAlignment="1">
      <alignment horizontal="right"/>
    </xf>
    <xf numFmtId="3" fontId="14" fillId="0" borderId="48" xfId="0" applyNumberFormat="1" applyFont="1" applyBorder="1" applyAlignment="1"/>
    <xf numFmtId="3" fontId="4" fillId="0" borderId="48" xfId="0" applyNumberFormat="1" applyFont="1" applyBorder="1" applyAlignment="1"/>
    <xf numFmtId="49" fontId="7" fillId="0" borderId="27" xfId="0" applyNumberFormat="1" applyFont="1" applyFill="1" applyBorder="1" applyAlignment="1">
      <alignment horizontal="right"/>
    </xf>
    <xf numFmtId="0" fontId="7" fillId="0" borderId="12" xfId="0" applyFont="1" applyBorder="1"/>
    <xf numFmtId="49" fontId="7" fillId="0" borderId="23" xfId="0" applyNumberFormat="1" applyFont="1" applyFill="1" applyBorder="1" applyAlignment="1">
      <alignment horizontal="left"/>
    </xf>
    <xf numFmtId="49" fontId="7" fillId="0" borderId="30" xfId="0" applyNumberFormat="1" applyFont="1" applyFill="1" applyBorder="1" applyAlignment="1">
      <alignment horizontal="left"/>
    </xf>
    <xf numFmtId="3" fontId="7" fillId="0" borderId="31" xfId="0" applyNumberFormat="1" applyFont="1" applyFill="1" applyBorder="1" applyAlignment="1"/>
    <xf numFmtId="49" fontId="7" fillId="0" borderId="20" xfId="0" applyNumberFormat="1" applyFont="1" applyFill="1" applyBorder="1" applyAlignment="1">
      <alignment horizontal="left"/>
    </xf>
    <xf numFmtId="49" fontId="7" fillId="0" borderId="12" xfId="0" applyNumberFormat="1" applyFont="1" applyFill="1" applyBorder="1" applyAlignment="1">
      <alignment horizontal="left"/>
    </xf>
    <xf numFmtId="3" fontId="3" fillId="0" borderId="0" xfId="0" applyNumberFormat="1" applyFont="1" applyBorder="1" applyAlignment="1"/>
    <xf numFmtId="49" fontId="5" fillId="0" borderId="16" xfId="0" applyNumberFormat="1" applyFont="1" applyBorder="1" applyAlignment="1">
      <alignment horizontal="right"/>
    </xf>
    <xf numFmtId="49" fontId="5" fillId="0" borderId="19" xfId="0" applyNumberFormat="1" applyFont="1" applyBorder="1" applyAlignment="1">
      <alignment horizontal="right"/>
    </xf>
    <xf numFmtId="49" fontId="5" fillId="0" borderId="19" xfId="0" applyNumberFormat="1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right"/>
    </xf>
    <xf numFmtId="49" fontId="5" fillId="0" borderId="29" xfId="0" applyNumberFormat="1" applyFont="1" applyFill="1" applyBorder="1" applyAlignment="1">
      <alignment horizontal="right"/>
    </xf>
    <xf numFmtId="0" fontId="5" fillId="5" borderId="15" xfId="0" applyFont="1" applyFill="1" applyBorder="1"/>
    <xf numFmtId="49" fontId="5" fillId="0" borderId="24" xfId="0" applyNumberFormat="1" applyFont="1" applyFill="1" applyBorder="1" applyAlignment="1">
      <alignment horizontal="right"/>
    </xf>
    <xf numFmtId="49" fontId="5" fillId="0" borderId="22" xfId="0" applyNumberFormat="1" applyFont="1" applyFill="1" applyBorder="1" applyAlignment="1">
      <alignment horizontal="right"/>
    </xf>
    <xf numFmtId="0" fontId="5" fillId="5" borderId="36" xfId="0" applyFont="1" applyFill="1" applyBorder="1"/>
    <xf numFmtId="49" fontId="5" fillId="0" borderId="16" xfId="0" applyNumberFormat="1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right"/>
    </xf>
    <xf numFmtId="49" fontId="7" fillId="0" borderId="43" xfId="0" applyNumberFormat="1" applyFont="1" applyBorder="1" applyAlignment="1">
      <alignment horizontal="right"/>
    </xf>
    <xf numFmtId="49" fontId="7" fillId="0" borderId="41" xfId="0" applyNumberFormat="1" applyFont="1" applyBorder="1" applyAlignment="1">
      <alignment horizontal="right"/>
    </xf>
    <xf numFmtId="49" fontId="7" fillId="0" borderId="41" xfId="0" applyNumberFormat="1" applyFont="1" applyFill="1" applyBorder="1" applyAlignment="1">
      <alignment horizontal="right"/>
    </xf>
    <xf numFmtId="0" fontId="7" fillId="0" borderId="30" xfId="0" applyFont="1" applyBorder="1"/>
    <xf numFmtId="49" fontId="7" fillId="0" borderId="38" xfId="0" applyNumberFormat="1" applyFont="1" applyBorder="1" applyAlignment="1">
      <alignment horizontal="right"/>
    </xf>
    <xf numFmtId="49" fontId="7" fillId="0" borderId="2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49" fontId="7" fillId="0" borderId="16" xfId="0" applyNumberFormat="1" applyFont="1" applyBorder="1" applyAlignment="1">
      <alignment horizontal="right"/>
    </xf>
    <xf numFmtId="49" fontId="7" fillId="0" borderId="19" xfId="0" applyNumberFormat="1" applyFont="1" applyBorder="1" applyAlignment="1">
      <alignment horizontal="right"/>
    </xf>
    <xf numFmtId="0" fontId="7" fillId="0" borderId="20" xfId="0" applyFont="1" applyBorder="1"/>
    <xf numFmtId="49" fontId="7" fillId="0" borderId="11" xfId="0" applyNumberFormat="1" applyFont="1" applyBorder="1" applyAlignment="1">
      <alignment horizontal="right"/>
    </xf>
    <xf numFmtId="0" fontId="5" fillId="0" borderId="0" xfId="0" applyFont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5" fillId="0" borderId="28" xfId="0" applyFont="1" applyBorder="1"/>
    <xf numFmtId="0" fontId="5" fillId="0" borderId="38" xfId="0" applyFont="1" applyBorder="1"/>
    <xf numFmtId="0" fontId="5" fillId="0" borderId="44" xfId="0" applyFont="1" applyFill="1" applyBorder="1"/>
    <xf numFmtId="0" fontId="17" fillId="2" borderId="1" xfId="0" applyFont="1" applyFill="1" applyBorder="1" applyAlignment="1"/>
    <xf numFmtId="3" fontId="8" fillId="2" borderId="10" xfId="0" applyNumberFormat="1" applyFont="1" applyFill="1" applyBorder="1"/>
    <xf numFmtId="0" fontId="5" fillId="0" borderId="0" xfId="0" applyFont="1" applyAlignment="1">
      <alignment horizontal="right"/>
    </xf>
    <xf numFmtId="3" fontId="18" fillId="0" borderId="21" xfId="0" applyNumberFormat="1" applyFont="1" applyBorder="1"/>
    <xf numFmtId="0" fontId="5" fillId="0" borderId="49" xfId="0" applyFont="1" applyFill="1" applyBorder="1"/>
    <xf numFmtId="0" fontId="5" fillId="0" borderId="44" xfId="0" applyFont="1" applyBorder="1"/>
    <xf numFmtId="3" fontId="5" fillId="0" borderId="39" xfId="0" applyNumberFormat="1" applyFont="1" applyBorder="1"/>
    <xf numFmtId="3" fontId="18" fillId="0" borderId="21" xfId="0" applyNumberFormat="1" applyFont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0" borderId="21" xfId="0" applyNumberFormat="1" applyFont="1" applyFill="1" applyBorder="1"/>
    <xf numFmtId="3" fontId="18" fillId="0" borderId="18" xfId="0" applyNumberFormat="1" applyFont="1" applyBorder="1"/>
    <xf numFmtId="3" fontId="18" fillId="0" borderId="21" xfId="0" applyNumberFormat="1" applyFont="1" applyFill="1" applyBorder="1"/>
    <xf numFmtId="3" fontId="18" fillId="0" borderId="21" xfId="0" applyNumberFormat="1" applyFont="1" applyFill="1" applyBorder="1" applyAlignment="1">
      <alignment horizontal="right"/>
    </xf>
    <xf numFmtId="3" fontId="18" fillId="0" borderId="39" xfId="0" applyNumberFormat="1" applyFont="1" applyFill="1" applyBorder="1" applyAlignment="1">
      <alignment horizontal="right"/>
    </xf>
    <xf numFmtId="49" fontId="7" fillId="0" borderId="28" xfId="0" applyNumberFormat="1" applyFont="1" applyFill="1" applyBorder="1" applyAlignment="1">
      <alignment horizontal="right"/>
    </xf>
    <xf numFmtId="49" fontId="7" fillId="0" borderId="11" xfId="0" applyNumberFormat="1" applyFont="1" applyFill="1" applyBorder="1" applyAlignment="1">
      <alignment horizontal="right"/>
    </xf>
    <xf numFmtId="49" fontId="7" fillId="0" borderId="19" xfId="0" applyNumberFormat="1" applyFont="1" applyFill="1" applyBorder="1" applyAlignment="1">
      <alignment horizontal="right"/>
    </xf>
    <xf numFmtId="0" fontId="3" fillId="0" borderId="27" xfId="0" applyFont="1" applyFill="1" applyBorder="1"/>
    <xf numFmtId="3" fontId="3" fillId="0" borderId="50" xfId="0" applyNumberFormat="1" applyFont="1" applyBorder="1" applyAlignment="1"/>
    <xf numFmtId="3" fontId="14" fillId="0" borderId="50" xfId="0" applyNumberFormat="1" applyFont="1" applyBorder="1" applyAlignment="1"/>
    <xf numFmtId="0" fontId="3" fillId="0" borderId="22" xfId="0" applyFont="1" applyFill="1" applyBorder="1"/>
    <xf numFmtId="3" fontId="3" fillId="0" borderId="9" xfId="0" applyNumberFormat="1" applyFont="1" applyBorder="1" applyAlignment="1"/>
    <xf numFmtId="3" fontId="18" fillId="9" borderId="39" xfId="0" applyNumberFormat="1" applyFont="1" applyFill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0" borderId="32" xfId="0" applyNumberFormat="1" applyFont="1" applyFill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4" fillId="0" borderId="13" xfId="0" applyNumberFormat="1" applyFont="1" applyFill="1" applyBorder="1"/>
    <xf numFmtId="3" fontId="3" fillId="0" borderId="9" xfId="0" applyNumberFormat="1" applyFont="1" applyFill="1" applyBorder="1" applyAlignment="1">
      <alignment horizontal="right"/>
    </xf>
    <xf numFmtId="3" fontId="15" fillId="9" borderId="39" xfId="0" applyNumberFormat="1" applyFont="1" applyFill="1" applyBorder="1" applyAlignment="1">
      <alignment horizontal="right"/>
    </xf>
    <xf numFmtId="0" fontId="11" fillId="8" borderId="28" xfId="0" applyFont="1" applyFill="1" applyBorder="1" applyAlignment="1">
      <alignment horizontal="center"/>
    </xf>
    <xf numFmtId="0" fontId="11" fillId="8" borderId="45" xfId="0" applyFont="1" applyFill="1" applyBorder="1" applyAlignment="1">
      <alignment horizontal="center"/>
    </xf>
    <xf numFmtId="0" fontId="8" fillId="8" borderId="43" xfId="0" applyFont="1" applyFill="1" applyBorder="1" applyAlignment="1">
      <alignment horizontal="center"/>
    </xf>
    <xf numFmtId="0" fontId="8" fillId="8" borderId="47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9" fillId="7" borderId="3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5" fillId="0" borderId="34" xfId="0" applyFont="1" applyBorder="1" applyAlignment="1"/>
    <xf numFmtId="0" fontId="1" fillId="7" borderId="4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12"/>
  <sheetViews>
    <sheetView tabSelected="1" zoomScaleNormal="100" workbookViewId="0">
      <selection sqref="A1:F1"/>
    </sheetView>
  </sheetViews>
  <sheetFormatPr defaultRowHeight="15" x14ac:dyDescent="0.25"/>
  <cols>
    <col min="1" max="1" width="6" style="141" customWidth="1"/>
    <col min="2" max="2" width="66.5703125" style="141" customWidth="1"/>
    <col min="3" max="4" width="13.140625" style="141" customWidth="1"/>
    <col min="5" max="5" width="12.5703125" style="141" customWidth="1"/>
    <col min="6" max="6" width="13.42578125" style="141" customWidth="1"/>
    <col min="7" max="16384" width="9.140625" style="141"/>
  </cols>
  <sheetData>
    <row r="1" spans="1:6" ht="18.75" thickBot="1" x14ac:dyDescent="0.3">
      <c r="A1" s="264" t="s">
        <v>0</v>
      </c>
      <c r="B1" s="265"/>
      <c r="C1" s="265"/>
      <c r="D1" s="265"/>
      <c r="E1" s="265"/>
      <c r="F1" s="265"/>
    </row>
    <row r="2" spans="1:6" ht="15" customHeight="1" x14ac:dyDescent="0.25">
      <c r="A2" s="246" t="s">
        <v>1</v>
      </c>
      <c r="B2" s="247"/>
      <c r="C2" s="250">
        <v>2017</v>
      </c>
      <c r="D2" s="250">
        <v>2018</v>
      </c>
      <c r="E2" s="250">
        <v>2019</v>
      </c>
      <c r="F2" s="250">
        <v>2020</v>
      </c>
    </row>
    <row r="3" spans="1:6" ht="15.75" thickBot="1" x14ac:dyDescent="0.3">
      <c r="A3" s="248"/>
      <c r="B3" s="249"/>
      <c r="C3" s="251"/>
      <c r="D3" s="251"/>
      <c r="E3" s="251"/>
      <c r="F3" s="251"/>
    </row>
    <row r="4" spans="1:6" ht="15.75" thickBot="1" x14ac:dyDescent="0.3">
      <c r="A4" s="260" t="s">
        <v>2</v>
      </c>
      <c r="B4" s="261"/>
      <c r="C4" s="1">
        <f t="shared" ref="C4:F4" si="0">SUM(C5:C11)</f>
        <v>1021400</v>
      </c>
      <c r="D4" s="1">
        <f t="shared" si="0"/>
        <v>1045410</v>
      </c>
      <c r="E4" s="1">
        <f t="shared" si="0"/>
        <v>1045410</v>
      </c>
      <c r="F4" s="1">
        <f t="shared" si="0"/>
        <v>1056410</v>
      </c>
    </row>
    <row r="5" spans="1:6" ht="15.75" thickBot="1" x14ac:dyDescent="0.3">
      <c r="A5" s="2">
        <v>111</v>
      </c>
      <c r="B5" s="3" t="s">
        <v>3</v>
      </c>
      <c r="C5" s="4">
        <v>962000</v>
      </c>
      <c r="D5" s="4">
        <v>986000</v>
      </c>
      <c r="E5" s="4">
        <v>985000</v>
      </c>
      <c r="F5" s="237">
        <v>996000</v>
      </c>
    </row>
    <row r="6" spans="1:6" ht="15.75" thickBot="1" x14ac:dyDescent="0.3">
      <c r="A6" s="142">
        <v>121</v>
      </c>
      <c r="B6" s="143" t="s">
        <v>4</v>
      </c>
      <c r="C6" s="118">
        <v>32000</v>
      </c>
      <c r="D6" s="118">
        <v>32010</v>
      </c>
      <c r="E6" s="118">
        <v>32010</v>
      </c>
      <c r="F6" s="118">
        <v>32010</v>
      </c>
    </row>
    <row r="7" spans="1:6" x14ac:dyDescent="0.25">
      <c r="A7" s="144">
        <v>133</v>
      </c>
      <c r="B7" s="145" t="s">
        <v>5</v>
      </c>
      <c r="C7" s="7">
        <v>1000</v>
      </c>
      <c r="D7" s="7">
        <v>1000</v>
      </c>
      <c r="E7" s="7">
        <v>1000</v>
      </c>
      <c r="F7" s="7">
        <v>1000</v>
      </c>
    </row>
    <row r="8" spans="1:6" x14ac:dyDescent="0.25">
      <c r="A8" s="146">
        <v>133</v>
      </c>
      <c r="B8" s="147" t="s">
        <v>6</v>
      </c>
      <c r="C8" s="8">
        <v>400</v>
      </c>
      <c r="D8" s="8">
        <v>400</v>
      </c>
      <c r="E8" s="8">
        <v>400</v>
      </c>
      <c r="F8" s="8">
        <v>400</v>
      </c>
    </row>
    <row r="9" spans="1:6" x14ac:dyDescent="0.25">
      <c r="A9" s="146">
        <v>133</v>
      </c>
      <c r="B9" s="147" t="s">
        <v>7</v>
      </c>
      <c r="C9" s="8">
        <v>2000</v>
      </c>
      <c r="D9" s="8">
        <v>2000</v>
      </c>
      <c r="E9" s="8">
        <v>2000</v>
      </c>
      <c r="F9" s="8">
        <v>2000</v>
      </c>
    </row>
    <row r="10" spans="1:6" x14ac:dyDescent="0.25">
      <c r="A10" s="146">
        <v>133</v>
      </c>
      <c r="B10" s="147" t="s">
        <v>8</v>
      </c>
      <c r="C10" s="8">
        <v>5000</v>
      </c>
      <c r="D10" s="8">
        <v>5000</v>
      </c>
      <c r="E10" s="8">
        <v>5000</v>
      </c>
      <c r="F10" s="8">
        <v>5000</v>
      </c>
    </row>
    <row r="11" spans="1:6" ht="15.75" thickBot="1" x14ac:dyDescent="0.3">
      <c r="A11" s="148">
        <v>133</v>
      </c>
      <c r="B11" s="149" t="s">
        <v>9</v>
      </c>
      <c r="C11" s="5">
        <v>19000</v>
      </c>
      <c r="D11" s="5">
        <v>19000</v>
      </c>
      <c r="E11" s="5">
        <v>20000</v>
      </c>
      <c r="F11" s="5">
        <v>20000</v>
      </c>
    </row>
    <row r="12" spans="1:6" ht="15.75" thickBot="1" x14ac:dyDescent="0.3">
      <c r="A12" s="260" t="s">
        <v>10</v>
      </c>
      <c r="B12" s="261"/>
      <c r="C12" s="1">
        <f>SUM(C13:C32)</f>
        <v>176427</v>
      </c>
      <c r="D12" s="1">
        <f t="shared" ref="D12:F12" si="1">SUM(D13:D32)</f>
        <v>238036</v>
      </c>
      <c r="E12" s="1">
        <f t="shared" si="1"/>
        <v>218736</v>
      </c>
      <c r="F12" s="1">
        <f t="shared" si="1"/>
        <v>212836</v>
      </c>
    </row>
    <row r="13" spans="1:6" x14ac:dyDescent="0.25">
      <c r="A13" s="150">
        <v>212</v>
      </c>
      <c r="B13" s="151" t="s">
        <v>11</v>
      </c>
      <c r="C13" s="6">
        <v>2282</v>
      </c>
      <c r="D13" s="6">
        <v>1967</v>
      </c>
      <c r="E13" s="6">
        <v>1967</v>
      </c>
      <c r="F13" s="6">
        <v>1967</v>
      </c>
    </row>
    <row r="14" spans="1:6" x14ac:dyDescent="0.25">
      <c r="A14" s="144">
        <v>212</v>
      </c>
      <c r="B14" s="145" t="s">
        <v>12</v>
      </c>
      <c r="C14" s="7">
        <v>500</v>
      </c>
      <c r="D14" s="7">
        <v>26600</v>
      </c>
      <c r="E14" s="7">
        <v>7300</v>
      </c>
      <c r="F14" s="7">
        <v>1400</v>
      </c>
    </row>
    <row r="15" spans="1:6" x14ac:dyDescent="0.25">
      <c r="A15" s="146">
        <v>212</v>
      </c>
      <c r="B15" s="147" t="s">
        <v>13</v>
      </c>
      <c r="C15" s="8">
        <v>3975</v>
      </c>
      <c r="D15" s="208">
        <v>3909</v>
      </c>
      <c r="E15" s="8">
        <v>3909</v>
      </c>
      <c r="F15" s="8">
        <v>3909</v>
      </c>
    </row>
    <row r="16" spans="1:6" x14ac:dyDescent="0.25">
      <c r="A16" s="146">
        <v>212</v>
      </c>
      <c r="B16" s="147" t="s">
        <v>14</v>
      </c>
      <c r="C16" s="9">
        <v>18675</v>
      </c>
      <c r="D16" s="9">
        <v>17510</v>
      </c>
      <c r="E16" s="9">
        <v>17510</v>
      </c>
      <c r="F16" s="9">
        <v>17510</v>
      </c>
    </row>
    <row r="17" spans="1:11" ht="15.75" thickBot="1" x14ac:dyDescent="0.3">
      <c r="A17" s="152">
        <v>212</v>
      </c>
      <c r="B17" s="153" t="s">
        <v>15</v>
      </c>
      <c r="C17" s="10">
        <v>200</v>
      </c>
      <c r="D17" s="10">
        <v>200</v>
      </c>
      <c r="E17" s="10">
        <v>200</v>
      </c>
      <c r="F17" s="10">
        <v>200</v>
      </c>
      <c r="H17" s="154">
        <f>SUM(C13:C17)</f>
        <v>25632</v>
      </c>
      <c r="I17" s="154">
        <f t="shared" ref="I17:K17" si="2">SUM(D13:D17)</f>
        <v>50186</v>
      </c>
      <c r="J17" s="154">
        <f t="shared" si="2"/>
        <v>30886</v>
      </c>
      <c r="K17" s="154">
        <f t="shared" si="2"/>
        <v>24986</v>
      </c>
    </row>
    <row r="18" spans="1:11" ht="15.75" thickBot="1" x14ac:dyDescent="0.3">
      <c r="A18" s="142">
        <v>221</v>
      </c>
      <c r="B18" s="143" t="s">
        <v>16</v>
      </c>
      <c r="C18" s="11">
        <v>11000</v>
      </c>
      <c r="D18" s="11">
        <v>11500</v>
      </c>
      <c r="E18" s="11">
        <v>11500</v>
      </c>
      <c r="F18" s="11">
        <v>11500</v>
      </c>
    </row>
    <row r="19" spans="1:11" ht="15.75" thickBot="1" x14ac:dyDescent="0.3">
      <c r="A19" s="152">
        <v>222</v>
      </c>
      <c r="B19" s="153" t="s">
        <v>17</v>
      </c>
      <c r="C19" s="10">
        <v>0</v>
      </c>
      <c r="D19" s="10">
        <v>0</v>
      </c>
      <c r="E19" s="10">
        <v>0</v>
      </c>
      <c r="F19" s="10">
        <v>0</v>
      </c>
    </row>
    <row r="20" spans="1:11" x14ac:dyDescent="0.25">
      <c r="A20" s="144">
        <v>223</v>
      </c>
      <c r="B20" s="145" t="s">
        <v>18</v>
      </c>
      <c r="C20" s="7">
        <v>900</v>
      </c>
      <c r="D20" s="7">
        <v>900</v>
      </c>
      <c r="E20" s="7">
        <v>900</v>
      </c>
      <c r="F20" s="7">
        <v>900</v>
      </c>
    </row>
    <row r="21" spans="1:11" x14ac:dyDescent="0.25">
      <c r="A21" s="146">
        <v>223</v>
      </c>
      <c r="B21" s="147" t="s">
        <v>19</v>
      </c>
      <c r="C21" s="8">
        <v>18000</v>
      </c>
      <c r="D21" s="8">
        <v>18000</v>
      </c>
      <c r="E21" s="8">
        <v>18000</v>
      </c>
      <c r="F21" s="8">
        <v>18000</v>
      </c>
    </row>
    <row r="22" spans="1:11" x14ac:dyDescent="0.25">
      <c r="A22" s="146">
        <v>223</v>
      </c>
      <c r="B22" s="147" t="s">
        <v>192</v>
      </c>
      <c r="C22" s="8">
        <v>35750</v>
      </c>
      <c r="D22" s="8">
        <v>34000</v>
      </c>
      <c r="E22" s="8">
        <v>34000</v>
      </c>
      <c r="F22" s="8">
        <v>34000</v>
      </c>
    </row>
    <row r="23" spans="1:11" x14ac:dyDescent="0.25">
      <c r="A23" s="146">
        <v>223</v>
      </c>
      <c r="B23" s="147" t="s">
        <v>20</v>
      </c>
      <c r="C23" s="8">
        <v>1000</v>
      </c>
      <c r="D23" s="8">
        <v>1000</v>
      </c>
      <c r="E23" s="8">
        <v>1000</v>
      </c>
      <c r="F23" s="8">
        <v>1000</v>
      </c>
    </row>
    <row r="24" spans="1:11" x14ac:dyDescent="0.25">
      <c r="A24" s="146">
        <v>223</v>
      </c>
      <c r="B24" s="147" t="s">
        <v>193</v>
      </c>
      <c r="C24" s="8">
        <v>5000</v>
      </c>
      <c r="D24" s="8">
        <v>0</v>
      </c>
      <c r="E24" s="8">
        <v>0</v>
      </c>
      <c r="F24" s="8">
        <v>0</v>
      </c>
    </row>
    <row r="25" spans="1:11" x14ac:dyDescent="0.25">
      <c r="A25" s="146">
        <v>223</v>
      </c>
      <c r="B25" s="147" t="s">
        <v>21</v>
      </c>
      <c r="C25" s="8">
        <v>700</v>
      </c>
      <c r="D25" s="8">
        <v>700</v>
      </c>
      <c r="E25" s="8">
        <v>700</v>
      </c>
      <c r="F25" s="8">
        <v>700</v>
      </c>
    </row>
    <row r="26" spans="1:11" x14ac:dyDescent="0.25">
      <c r="A26" s="146">
        <v>223</v>
      </c>
      <c r="B26" s="147" t="s">
        <v>22</v>
      </c>
      <c r="C26" s="8">
        <v>31000</v>
      </c>
      <c r="D26" s="8">
        <v>31000</v>
      </c>
      <c r="E26" s="8">
        <v>31000</v>
      </c>
      <c r="F26" s="8">
        <v>31000</v>
      </c>
    </row>
    <row r="27" spans="1:11" x14ac:dyDescent="0.25">
      <c r="A27" s="146">
        <v>223</v>
      </c>
      <c r="B27" s="147" t="s">
        <v>23</v>
      </c>
      <c r="C27" s="8">
        <v>21650</v>
      </c>
      <c r="D27" s="8">
        <v>21650</v>
      </c>
      <c r="E27" s="8">
        <v>21650</v>
      </c>
      <c r="F27" s="8">
        <v>21650</v>
      </c>
    </row>
    <row r="28" spans="1:11" x14ac:dyDescent="0.25">
      <c r="A28" s="146">
        <v>223</v>
      </c>
      <c r="B28" s="147" t="s">
        <v>24</v>
      </c>
      <c r="C28" s="8">
        <v>18000</v>
      </c>
      <c r="D28" s="8">
        <v>20000</v>
      </c>
      <c r="E28" s="8">
        <v>20000</v>
      </c>
      <c r="F28" s="8">
        <v>20000</v>
      </c>
    </row>
    <row r="29" spans="1:11" x14ac:dyDescent="0.25">
      <c r="A29" s="146">
        <v>223</v>
      </c>
      <c r="B29" s="147" t="s">
        <v>25</v>
      </c>
      <c r="C29" s="12">
        <v>5195</v>
      </c>
      <c r="D29" s="12">
        <v>0</v>
      </c>
      <c r="E29" s="12">
        <v>0</v>
      </c>
      <c r="F29" s="12">
        <v>0</v>
      </c>
    </row>
    <row r="30" spans="1:11" x14ac:dyDescent="0.25">
      <c r="A30" s="146">
        <v>223</v>
      </c>
      <c r="B30" s="147" t="s">
        <v>26</v>
      </c>
      <c r="C30" s="8">
        <v>2500</v>
      </c>
      <c r="D30" s="8">
        <v>2000</v>
      </c>
      <c r="E30" s="8">
        <v>2000</v>
      </c>
      <c r="F30" s="8">
        <v>2000</v>
      </c>
    </row>
    <row r="31" spans="1:11" x14ac:dyDescent="0.25">
      <c r="A31" s="209">
        <v>223</v>
      </c>
      <c r="B31" s="210" t="s">
        <v>219</v>
      </c>
      <c r="C31" s="211">
        <v>0</v>
      </c>
      <c r="D31" s="211">
        <v>47000</v>
      </c>
      <c r="E31" s="211">
        <v>47000</v>
      </c>
      <c r="F31" s="211">
        <v>47000</v>
      </c>
    </row>
    <row r="32" spans="1:11" ht="15.75" thickBot="1" x14ac:dyDescent="0.3">
      <c r="A32" s="148">
        <v>223</v>
      </c>
      <c r="B32" s="149" t="s">
        <v>27</v>
      </c>
      <c r="C32" s="13">
        <v>100</v>
      </c>
      <c r="D32" s="13">
        <v>100</v>
      </c>
      <c r="E32" s="13">
        <v>100</v>
      </c>
      <c r="F32" s="13">
        <v>100</v>
      </c>
      <c r="H32" s="154">
        <f>SUM(C20:C32)</f>
        <v>139795</v>
      </c>
      <c r="I32" s="154">
        <f t="shared" ref="I32:K32" si="3">SUM(D20:D32)</f>
        <v>176350</v>
      </c>
      <c r="J32" s="154">
        <f t="shared" si="3"/>
        <v>176350</v>
      </c>
      <c r="K32" s="154">
        <f t="shared" si="3"/>
        <v>176350</v>
      </c>
    </row>
    <row r="33" spans="1:6" ht="15.75" thickBot="1" x14ac:dyDescent="0.3">
      <c r="A33" s="235" t="s">
        <v>28</v>
      </c>
      <c r="B33" s="236"/>
      <c r="C33" s="1">
        <f t="shared" ref="C33:F33" si="4">SUM(C34)</f>
        <v>600</v>
      </c>
      <c r="D33" s="1">
        <f t="shared" si="4"/>
        <v>500</v>
      </c>
      <c r="E33" s="1">
        <f t="shared" si="4"/>
        <v>500</v>
      </c>
      <c r="F33" s="1">
        <f t="shared" si="4"/>
        <v>500</v>
      </c>
    </row>
    <row r="34" spans="1:6" ht="15.75" thickBot="1" x14ac:dyDescent="0.3">
      <c r="A34" s="155">
        <v>240</v>
      </c>
      <c r="B34" s="156" t="s">
        <v>29</v>
      </c>
      <c r="C34" s="10">
        <v>600</v>
      </c>
      <c r="D34" s="10">
        <v>500</v>
      </c>
      <c r="E34" s="10">
        <v>500</v>
      </c>
      <c r="F34" s="10">
        <v>500</v>
      </c>
    </row>
    <row r="35" spans="1:6" ht="15.75" thickBot="1" x14ac:dyDescent="0.3">
      <c r="A35" s="235" t="s">
        <v>30</v>
      </c>
      <c r="B35" s="236"/>
      <c r="C35" s="1">
        <f t="shared" ref="C35:F35" si="5">SUM(C36:C42)</f>
        <v>43960</v>
      </c>
      <c r="D35" s="1">
        <f t="shared" si="5"/>
        <v>39060</v>
      </c>
      <c r="E35" s="1">
        <f t="shared" si="5"/>
        <v>39060</v>
      </c>
      <c r="F35" s="1">
        <f t="shared" si="5"/>
        <v>39060</v>
      </c>
    </row>
    <row r="36" spans="1:6" x14ac:dyDescent="0.25">
      <c r="A36" s="14">
        <v>292</v>
      </c>
      <c r="B36" s="15" t="s">
        <v>31</v>
      </c>
      <c r="C36" s="16">
        <v>200</v>
      </c>
      <c r="D36" s="16">
        <v>200</v>
      </c>
      <c r="E36" s="16">
        <v>200</v>
      </c>
      <c r="F36" s="16">
        <v>200</v>
      </c>
    </row>
    <row r="37" spans="1:6" x14ac:dyDescent="0.25">
      <c r="A37" s="14">
        <v>292</v>
      </c>
      <c r="B37" s="15" t="s">
        <v>32</v>
      </c>
      <c r="C37" s="16">
        <v>550</v>
      </c>
      <c r="D37" s="16">
        <v>300</v>
      </c>
      <c r="E37" s="16">
        <v>300</v>
      </c>
      <c r="F37" s="214">
        <v>300</v>
      </c>
    </row>
    <row r="38" spans="1:6" x14ac:dyDescent="0.25">
      <c r="A38" s="17">
        <v>292</v>
      </c>
      <c r="B38" s="18" t="s">
        <v>194</v>
      </c>
      <c r="C38" s="19">
        <v>2000</v>
      </c>
      <c r="D38" s="213">
        <v>0</v>
      </c>
      <c r="E38" s="19">
        <v>0</v>
      </c>
      <c r="F38" s="19">
        <v>0</v>
      </c>
    </row>
    <row r="39" spans="1:6" x14ac:dyDescent="0.25">
      <c r="A39" s="17">
        <v>292</v>
      </c>
      <c r="B39" s="18" t="s">
        <v>195</v>
      </c>
      <c r="C39" s="19">
        <v>15000</v>
      </c>
      <c r="D39" s="19">
        <v>15000</v>
      </c>
      <c r="E39" s="19">
        <v>15000</v>
      </c>
      <c r="F39" s="19">
        <v>15000</v>
      </c>
    </row>
    <row r="40" spans="1:6" x14ac:dyDescent="0.25">
      <c r="A40" s="17">
        <v>292</v>
      </c>
      <c r="B40" s="147" t="s">
        <v>33</v>
      </c>
      <c r="C40" s="20">
        <v>210</v>
      </c>
      <c r="D40" s="212">
        <f t="shared" ref="D40:F40" si="6">230-20</f>
        <v>210</v>
      </c>
      <c r="E40" s="20">
        <f t="shared" si="6"/>
        <v>210</v>
      </c>
      <c r="F40" s="20">
        <f t="shared" si="6"/>
        <v>210</v>
      </c>
    </row>
    <row r="41" spans="1:6" x14ac:dyDescent="0.25">
      <c r="A41" s="17">
        <v>292</v>
      </c>
      <c r="B41" s="18" t="s">
        <v>34</v>
      </c>
      <c r="C41" s="19">
        <v>23000</v>
      </c>
      <c r="D41" s="19">
        <v>20350</v>
      </c>
      <c r="E41" s="19">
        <v>20350</v>
      </c>
      <c r="F41" s="213">
        <v>20350</v>
      </c>
    </row>
    <row r="42" spans="1:6" ht="15.75" thickBot="1" x14ac:dyDescent="0.3">
      <c r="A42" s="17">
        <v>292</v>
      </c>
      <c r="B42" s="18" t="s">
        <v>35</v>
      </c>
      <c r="C42" s="19">
        <v>3000</v>
      </c>
      <c r="D42" s="19">
        <v>3000</v>
      </c>
      <c r="E42" s="19">
        <v>3000</v>
      </c>
      <c r="F42" s="19">
        <v>3000</v>
      </c>
    </row>
    <row r="43" spans="1:6" ht="15.75" thickBot="1" x14ac:dyDescent="0.3">
      <c r="A43" s="21" t="s">
        <v>36</v>
      </c>
      <c r="B43" s="22"/>
      <c r="C43" s="1">
        <f t="shared" ref="C43:F43" si="7">SUM(C44:C61)</f>
        <v>613664</v>
      </c>
      <c r="D43" s="1">
        <f t="shared" si="7"/>
        <v>594130</v>
      </c>
      <c r="E43" s="1">
        <f t="shared" si="7"/>
        <v>571530</v>
      </c>
      <c r="F43" s="1">
        <f t="shared" si="7"/>
        <v>569530</v>
      </c>
    </row>
    <row r="44" spans="1:6" x14ac:dyDescent="0.25">
      <c r="A44" s="23">
        <v>311</v>
      </c>
      <c r="B44" s="24" t="s">
        <v>196</v>
      </c>
      <c r="C44" s="25">
        <v>2000</v>
      </c>
      <c r="D44" s="25">
        <v>0</v>
      </c>
      <c r="E44" s="25">
        <v>0</v>
      </c>
      <c r="F44" s="215">
        <v>0</v>
      </c>
    </row>
    <row r="45" spans="1:6" x14ac:dyDescent="0.25">
      <c r="A45" s="23">
        <v>312</v>
      </c>
      <c r="B45" s="24" t="s">
        <v>37</v>
      </c>
      <c r="C45" s="25">
        <v>2200</v>
      </c>
      <c r="D45" s="25">
        <v>3000</v>
      </c>
      <c r="E45" s="25">
        <v>5000</v>
      </c>
      <c r="F45" s="25">
        <v>3000</v>
      </c>
    </row>
    <row r="46" spans="1:6" x14ac:dyDescent="0.25">
      <c r="A46" s="26">
        <v>312</v>
      </c>
      <c r="B46" s="147" t="s">
        <v>38</v>
      </c>
      <c r="C46" s="7">
        <v>7200</v>
      </c>
      <c r="D46" s="7">
        <v>7200</v>
      </c>
      <c r="E46" s="7">
        <v>7200</v>
      </c>
      <c r="F46" s="7">
        <v>7200</v>
      </c>
    </row>
    <row r="47" spans="1:6" x14ac:dyDescent="0.25">
      <c r="A47" s="26">
        <v>312</v>
      </c>
      <c r="B47" s="147" t="s">
        <v>39</v>
      </c>
      <c r="C47" s="7">
        <v>3000</v>
      </c>
      <c r="D47" s="7">
        <v>3000</v>
      </c>
      <c r="E47" s="7">
        <v>3000</v>
      </c>
      <c r="F47" s="7">
        <v>3000</v>
      </c>
    </row>
    <row r="48" spans="1:6" x14ac:dyDescent="0.25">
      <c r="A48" s="26">
        <v>312</v>
      </c>
      <c r="B48" s="27" t="s">
        <v>183</v>
      </c>
      <c r="C48" s="28">
        <f>12000+49000</f>
        <v>61000</v>
      </c>
      <c r="D48" s="28">
        <f t="shared" ref="D48:F48" si="8">12000+49000</f>
        <v>61000</v>
      </c>
      <c r="E48" s="28">
        <f t="shared" si="8"/>
        <v>61000</v>
      </c>
      <c r="F48" s="28">
        <f t="shared" si="8"/>
        <v>61000</v>
      </c>
    </row>
    <row r="49" spans="1:6" x14ac:dyDescent="0.25">
      <c r="A49" s="26">
        <v>312</v>
      </c>
      <c r="B49" s="27" t="s">
        <v>40</v>
      </c>
      <c r="C49" s="7">
        <v>12800</v>
      </c>
      <c r="D49" s="7">
        <v>13700</v>
      </c>
      <c r="E49" s="7">
        <v>14000</v>
      </c>
      <c r="F49" s="7">
        <v>14000</v>
      </c>
    </row>
    <row r="50" spans="1:6" x14ac:dyDescent="0.25">
      <c r="A50" s="26">
        <v>312</v>
      </c>
      <c r="B50" s="27" t="s">
        <v>41</v>
      </c>
      <c r="C50" s="7">
        <f>21800+700</f>
        <v>22500</v>
      </c>
      <c r="D50" s="7">
        <f>23500+2000</f>
        <v>25500</v>
      </c>
      <c r="E50" s="7">
        <f t="shared" ref="E50:F50" si="9">23500+2000</f>
        <v>25500</v>
      </c>
      <c r="F50" s="7">
        <f t="shared" si="9"/>
        <v>25500</v>
      </c>
    </row>
    <row r="51" spans="1:6" x14ac:dyDescent="0.25">
      <c r="A51" s="26">
        <v>312</v>
      </c>
      <c r="B51" s="27" t="s">
        <v>42</v>
      </c>
      <c r="C51" s="7">
        <v>7580</v>
      </c>
      <c r="D51" s="7">
        <v>7600</v>
      </c>
      <c r="E51" s="7">
        <v>7600</v>
      </c>
      <c r="F51" s="7">
        <v>7600</v>
      </c>
    </row>
    <row r="52" spans="1:6" x14ac:dyDescent="0.25">
      <c r="A52" s="26">
        <v>312</v>
      </c>
      <c r="B52" s="27" t="s">
        <v>197</v>
      </c>
      <c r="C52" s="7">
        <v>2100</v>
      </c>
      <c r="D52" s="7">
        <v>0</v>
      </c>
      <c r="E52" s="7">
        <v>0</v>
      </c>
      <c r="F52" s="216">
        <v>0</v>
      </c>
    </row>
    <row r="53" spans="1:6" x14ac:dyDescent="0.25">
      <c r="A53" s="26">
        <v>312</v>
      </c>
      <c r="B53" s="27" t="s">
        <v>198</v>
      </c>
      <c r="C53" s="7">
        <v>10000</v>
      </c>
      <c r="D53" s="7">
        <v>0</v>
      </c>
      <c r="E53" s="7">
        <v>0</v>
      </c>
      <c r="F53" s="7">
        <v>0</v>
      </c>
    </row>
    <row r="54" spans="1:6" x14ac:dyDescent="0.25">
      <c r="A54" s="26">
        <v>312</v>
      </c>
      <c r="B54" s="27" t="s">
        <v>44</v>
      </c>
      <c r="C54" s="7">
        <v>1400</v>
      </c>
      <c r="D54" s="7">
        <v>1400</v>
      </c>
      <c r="E54" s="7">
        <v>1400</v>
      </c>
      <c r="F54" s="7">
        <v>1400</v>
      </c>
    </row>
    <row r="55" spans="1:6" x14ac:dyDescent="0.25">
      <c r="A55" s="29">
        <v>312</v>
      </c>
      <c r="B55" s="24" t="s">
        <v>199</v>
      </c>
      <c r="C55" s="30">
        <v>8000</v>
      </c>
      <c r="D55" s="30">
        <v>0</v>
      </c>
      <c r="E55" s="30">
        <v>0</v>
      </c>
      <c r="F55" s="30">
        <v>0</v>
      </c>
    </row>
    <row r="56" spans="1:6" x14ac:dyDescent="0.25">
      <c r="A56" s="26">
        <v>312</v>
      </c>
      <c r="B56" s="27" t="s">
        <v>43</v>
      </c>
      <c r="C56" s="7">
        <v>15500</v>
      </c>
      <c r="D56" s="7">
        <v>0</v>
      </c>
      <c r="E56" s="7">
        <v>0</v>
      </c>
      <c r="F56" s="7">
        <v>0</v>
      </c>
    </row>
    <row r="57" spans="1:6" x14ac:dyDescent="0.25">
      <c r="A57" s="31">
        <v>312</v>
      </c>
      <c r="B57" s="147" t="s">
        <v>45</v>
      </c>
      <c r="C57" s="8">
        <v>4000</v>
      </c>
      <c r="D57" s="208">
        <v>4030</v>
      </c>
      <c r="E57" s="208">
        <v>4030</v>
      </c>
      <c r="F57" s="208">
        <v>4030</v>
      </c>
    </row>
    <row r="58" spans="1:6" x14ac:dyDescent="0.25">
      <c r="A58" s="31">
        <v>312</v>
      </c>
      <c r="B58" s="157" t="s">
        <v>46</v>
      </c>
      <c r="C58" s="9">
        <v>3020</v>
      </c>
      <c r="D58" s="9">
        <v>3000</v>
      </c>
      <c r="E58" s="9">
        <v>3000</v>
      </c>
      <c r="F58" s="9">
        <v>3000</v>
      </c>
    </row>
    <row r="59" spans="1:6" x14ac:dyDescent="0.25">
      <c r="A59" s="31">
        <v>312</v>
      </c>
      <c r="B59" s="32" t="s">
        <v>47</v>
      </c>
      <c r="C59" s="9">
        <v>2604</v>
      </c>
      <c r="D59" s="217">
        <v>2700</v>
      </c>
      <c r="E59" s="217">
        <v>2700</v>
      </c>
      <c r="F59" s="217">
        <v>2700</v>
      </c>
    </row>
    <row r="60" spans="1:6" x14ac:dyDescent="0.25">
      <c r="A60" s="26">
        <v>312</v>
      </c>
      <c r="B60" s="27" t="s">
        <v>200</v>
      </c>
      <c r="C60" s="7">
        <v>14000</v>
      </c>
      <c r="D60" s="7">
        <v>24900</v>
      </c>
      <c r="E60" s="7">
        <v>0</v>
      </c>
      <c r="F60" s="7">
        <v>0</v>
      </c>
    </row>
    <row r="61" spans="1:6" ht="16.5" thickBot="1" x14ac:dyDescent="0.3">
      <c r="A61" s="130">
        <v>312</v>
      </c>
      <c r="B61" s="131" t="s">
        <v>48</v>
      </c>
      <c r="C61" s="132">
        <v>434760</v>
      </c>
      <c r="D61" s="132">
        <v>437100</v>
      </c>
      <c r="E61" s="132">
        <v>437100</v>
      </c>
      <c r="F61" s="132">
        <v>437100</v>
      </c>
    </row>
    <row r="62" spans="1:6" ht="16.5" thickBot="1" x14ac:dyDescent="0.3">
      <c r="A62" s="33" t="s">
        <v>49</v>
      </c>
      <c r="B62" s="158"/>
      <c r="C62" s="34">
        <f>SUM(C4+C12+C33+C35+C43)</f>
        <v>1856051</v>
      </c>
      <c r="D62" s="34">
        <f>SUM(D4+D12+D33+D35+D43)</f>
        <v>1917136</v>
      </c>
      <c r="E62" s="34">
        <f>SUM(E4+E12+E33+E35+E43)</f>
        <v>1875236</v>
      </c>
      <c r="F62" s="34">
        <f>SUM(F4+F12+F33+F35+F43)</f>
        <v>1878336</v>
      </c>
    </row>
    <row r="63" spans="1:6" ht="15.75" x14ac:dyDescent="0.25">
      <c r="A63" s="133" t="s">
        <v>50</v>
      </c>
      <c r="B63" s="134" t="s">
        <v>201</v>
      </c>
      <c r="C63" s="135">
        <v>6120</v>
      </c>
      <c r="D63" s="135">
        <v>6000</v>
      </c>
      <c r="E63" s="135">
        <v>6000</v>
      </c>
      <c r="F63" s="135">
        <v>6000</v>
      </c>
    </row>
    <row r="64" spans="1:6" ht="16.5" thickBot="1" x14ac:dyDescent="0.3">
      <c r="A64" s="136" t="s">
        <v>50</v>
      </c>
      <c r="B64" s="137" t="s">
        <v>202</v>
      </c>
      <c r="C64" s="138">
        <v>4905</v>
      </c>
      <c r="D64" s="239">
        <v>9810</v>
      </c>
      <c r="E64" s="239">
        <v>9810</v>
      </c>
      <c r="F64" s="239">
        <v>9810</v>
      </c>
    </row>
    <row r="65" spans="1:7" ht="16.5" thickBot="1" x14ac:dyDescent="0.3">
      <c r="A65" s="139" t="s">
        <v>50</v>
      </c>
      <c r="B65" s="140" t="s">
        <v>203</v>
      </c>
      <c r="C65" s="98">
        <f>SUM(C63:C64)</f>
        <v>11025</v>
      </c>
      <c r="D65" s="98">
        <f t="shared" ref="D65:F65" si="10">SUM(D63:D64)</f>
        <v>15810</v>
      </c>
      <c r="E65" s="98">
        <f t="shared" si="10"/>
        <v>15810</v>
      </c>
      <c r="F65" s="98">
        <f t="shared" si="10"/>
        <v>15810</v>
      </c>
    </row>
    <row r="66" spans="1:7" ht="16.5" thickBot="1" x14ac:dyDescent="0.3">
      <c r="A66" s="33" t="s">
        <v>51</v>
      </c>
      <c r="B66" s="22"/>
      <c r="C66" s="34">
        <f>C62+C65</f>
        <v>1867076</v>
      </c>
      <c r="D66" s="34">
        <f t="shared" ref="D66:F66" si="11">D62+D65</f>
        <v>1932946</v>
      </c>
      <c r="E66" s="34">
        <f t="shared" si="11"/>
        <v>1891046</v>
      </c>
      <c r="F66" s="34">
        <f t="shared" si="11"/>
        <v>1894146</v>
      </c>
    </row>
    <row r="67" spans="1:7" ht="63.75" customHeight="1" x14ac:dyDescent="0.25"/>
    <row r="68" spans="1:7" ht="15.75" x14ac:dyDescent="0.25">
      <c r="A68" s="35"/>
      <c r="B68" s="36"/>
      <c r="C68" s="37"/>
      <c r="D68" s="37"/>
      <c r="E68" s="37"/>
      <c r="F68" s="37"/>
      <c r="G68" s="37"/>
    </row>
    <row r="69" spans="1:7" ht="20.25" customHeight="1" thickBot="1" x14ac:dyDescent="0.3">
      <c r="A69" s="262" t="s">
        <v>52</v>
      </c>
      <c r="B69" s="263"/>
      <c r="C69" s="263"/>
      <c r="D69" s="263"/>
      <c r="E69" s="263"/>
      <c r="F69" s="263"/>
    </row>
    <row r="70" spans="1:7" x14ac:dyDescent="0.25">
      <c r="A70" s="246" t="s">
        <v>1</v>
      </c>
      <c r="B70" s="247"/>
      <c r="C70" s="250">
        <v>2017</v>
      </c>
      <c r="D70" s="250">
        <v>2018</v>
      </c>
      <c r="E70" s="250">
        <v>2019</v>
      </c>
      <c r="F70" s="250">
        <v>2020</v>
      </c>
    </row>
    <row r="71" spans="1:7" ht="15.75" thickBot="1" x14ac:dyDescent="0.3">
      <c r="A71" s="248"/>
      <c r="B71" s="249"/>
      <c r="C71" s="251"/>
      <c r="D71" s="251"/>
      <c r="E71" s="251"/>
      <c r="F71" s="251"/>
    </row>
    <row r="72" spans="1:7" ht="15.75" thickBot="1" x14ac:dyDescent="0.3">
      <c r="A72" s="38" t="s">
        <v>53</v>
      </c>
      <c r="B72" s="39"/>
      <c r="C72" s="40">
        <f t="shared" ref="C72:F72" si="12">SUM(C73:C77)</f>
        <v>193130</v>
      </c>
      <c r="D72" s="40">
        <f t="shared" si="12"/>
        <v>219900</v>
      </c>
      <c r="E72" s="40">
        <f t="shared" si="12"/>
        <v>212200</v>
      </c>
      <c r="F72" s="40">
        <f t="shared" si="12"/>
        <v>211350</v>
      </c>
    </row>
    <row r="73" spans="1:7" x14ac:dyDescent="0.25">
      <c r="A73" s="177" t="s">
        <v>54</v>
      </c>
      <c r="B73" s="41" t="s">
        <v>55</v>
      </c>
      <c r="C73" s="42">
        <v>101050</v>
      </c>
      <c r="D73" s="229">
        <v>119600</v>
      </c>
      <c r="E73" s="229">
        <v>108700</v>
      </c>
      <c r="F73" s="229">
        <v>108700</v>
      </c>
    </row>
    <row r="74" spans="1:7" x14ac:dyDescent="0.25">
      <c r="A74" s="178" t="s">
        <v>56</v>
      </c>
      <c r="B74" s="27" t="s">
        <v>191</v>
      </c>
      <c r="C74" s="43">
        <v>51500</v>
      </c>
      <c r="D74" s="230">
        <v>55600</v>
      </c>
      <c r="E74" s="230">
        <v>56800</v>
      </c>
      <c r="F74" s="230">
        <v>56950</v>
      </c>
    </row>
    <row r="75" spans="1:7" x14ac:dyDescent="0.25">
      <c r="A75" s="178" t="s">
        <v>57</v>
      </c>
      <c r="B75" s="27" t="s">
        <v>190</v>
      </c>
      <c r="C75" s="43">
        <v>2000</v>
      </c>
      <c r="D75" s="230">
        <v>2000</v>
      </c>
      <c r="E75" s="230">
        <v>2000</v>
      </c>
      <c r="F75" s="230">
        <v>2000</v>
      </c>
    </row>
    <row r="76" spans="1:7" x14ac:dyDescent="0.25">
      <c r="A76" s="179" t="s">
        <v>58</v>
      </c>
      <c r="B76" s="27" t="s">
        <v>59</v>
      </c>
      <c r="C76" s="19">
        <v>36380</v>
      </c>
      <c r="D76" s="213">
        <v>39700</v>
      </c>
      <c r="E76" s="213">
        <v>40700</v>
      </c>
      <c r="F76" s="213">
        <v>40700</v>
      </c>
    </row>
    <row r="77" spans="1:7" ht="15.75" thickBot="1" x14ac:dyDescent="0.3">
      <c r="A77" s="180" t="s">
        <v>60</v>
      </c>
      <c r="B77" s="3" t="s">
        <v>61</v>
      </c>
      <c r="C77" s="44">
        <v>2200</v>
      </c>
      <c r="D77" s="44">
        <v>3000</v>
      </c>
      <c r="E77" s="44">
        <v>4000</v>
      </c>
      <c r="F77" s="44">
        <v>3000</v>
      </c>
    </row>
    <row r="78" spans="1:7" ht="15.75" thickBot="1" x14ac:dyDescent="0.3">
      <c r="A78" s="45" t="s">
        <v>62</v>
      </c>
      <c r="B78" s="46"/>
      <c r="C78" s="40">
        <f t="shared" ref="C78:F78" si="13">SUM(C79)</f>
        <v>1480</v>
      </c>
      <c r="D78" s="40">
        <f t="shared" si="13"/>
        <v>1420</v>
      </c>
      <c r="E78" s="40">
        <f t="shared" si="13"/>
        <v>1420</v>
      </c>
      <c r="F78" s="40">
        <f t="shared" si="13"/>
        <v>1420</v>
      </c>
    </row>
    <row r="79" spans="1:7" ht="15.75" thickBot="1" x14ac:dyDescent="0.3">
      <c r="A79" s="181" t="s">
        <v>63</v>
      </c>
      <c r="B79" s="36" t="s">
        <v>64</v>
      </c>
      <c r="C79" s="47">
        <v>1480</v>
      </c>
      <c r="D79" s="231">
        <v>1420</v>
      </c>
      <c r="E79" s="47">
        <v>1420</v>
      </c>
      <c r="F79" s="47">
        <v>1420</v>
      </c>
    </row>
    <row r="80" spans="1:7" ht="15.75" thickBot="1" x14ac:dyDescent="0.3">
      <c r="A80" s="45" t="s">
        <v>65</v>
      </c>
      <c r="B80" s="46"/>
      <c r="C80" s="40">
        <f t="shared" ref="C80:F80" si="14">SUM(C81:C82)</f>
        <v>12100</v>
      </c>
      <c r="D80" s="40">
        <f t="shared" si="14"/>
        <v>11200</v>
      </c>
      <c r="E80" s="40">
        <f t="shared" si="14"/>
        <v>11200</v>
      </c>
      <c r="F80" s="40">
        <f t="shared" si="14"/>
        <v>11200</v>
      </c>
    </row>
    <row r="81" spans="1:6" x14ac:dyDescent="0.25">
      <c r="A81" s="48" t="s">
        <v>66</v>
      </c>
      <c r="B81" s="49" t="s">
        <v>67</v>
      </c>
      <c r="C81" s="50">
        <v>11100</v>
      </c>
      <c r="D81" s="50">
        <v>10900</v>
      </c>
      <c r="E81" s="50">
        <v>10900</v>
      </c>
      <c r="F81" s="103">
        <v>10900</v>
      </c>
    </row>
    <row r="82" spans="1:6" ht="15.75" thickBot="1" x14ac:dyDescent="0.3">
      <c r="A82" s="51" t="s">
        <v>68</v>
      </c>
      <c r="B82" s="52" t="s">
        <v>69</v>
      </c>
      <c r="C82" s="53">
        <v>1000</v>
      </c>
      <c r="D82" s="53">
        <v>300</v>
      </c>
      <c r="E82" s="53">
        <v>300</v>
      </c>
      <c r="F82" s="53">
        <v>300</v>
      </c>
    </row>
    <row r="83" spans="1:6" ht="15.75" thickBot="1" x14ac:dyDescent="0.3">
      <c r="A83" s="38" t="s">
        <v>70</v>
      </c>
      <c r="B83" s="182"/>
      <c r="C83" s="40">
        <f t="shared" ref="C83:F83" si="15">SUM(C84:C87)</f>
        <v>64200</v>
      </c>
      <c r="D83" s="40">
        <f t="shared" si="15"/>
        <v>65850</v>
      </c>
      <c r="E83" s="40">
        <f t="shared" si="15"/>
        <v>59850</v>
      </c>
      <c r="F83" s="40">
        <f t="shared" si="15"/>
        <v>59850</v>
      </c>
    </row>
    <row r="84" spans="1:6" x14ac:dyDescent="0.25">
      <c r="A84" s="54" t="s">
        <v>71</v>
      </c>
      <c r="B84" s="15" t="s">
        <v>72</v>
      </c>
      <c r="C84" s="16">
        <v>23700</v>
      </c>
      <c r="D84" s="16">
        <v>23800</v>
      </c>
      <c r="E84" s="16">
        <v>23800</v>
      </c>
      <c r="F84" s="16">
        <v>23800</v>
      </c>
    </row>
    <row r="85" spans="1:6" x14ac:dyDescent="0.25">
      <c r="A85" s="179" t="s">
        <v>73</v>
      </c>
      <c r="B85" s="27" t="s">
        <v>74</v>
      </c>
      <c r="C85" s="43">
        <v>18400</v>
      </c>
      <c r="D85" s="43">
        <v>19500</v>
      </c>
      <c r="E85" s="43">
        <v>19500</v>
      </c>
      <c r="F85" s="43">
        <v>19500</v>
      </c>
    </row>
    <row r="86" spans="1:6" x14ac:dyDescent="0.25">
      <c r="A86" s="179" t="s">
        <v>75</v>
      </c>
      <c r="B86" s="27" t="s">
        <v>76</v>
      </c>
      <c r="C86" s="19">
        <v>22000</v>
      </c>
      <c r="D86" s="19">
        <v>22400</v>
      </c>
      <c r="E86" s="19">
        <f>16400</f>
        <v>16400</v>
      </c>
      <c r="F86" s="19">
        <v>16400</v>
      </c>
    </row>
    <row r="87" spans="1:6" ht="15.75" thickBot="1" x14ac:dyDescent="0.3">
      <c r="A87" s="179" t="s">
        <v>77</v>
      </c>
      <c r="B87" s="27" t="s">
        <v>78</v>
      </c>
      <c r="C87" s="19">
        <v>100</v>
      </c>
      <c r="D87" s="19">
        <v>150</v>
      </c>
      <c r="E87" s="19">
        <v>150</v>
      </c>
      <c r="F87" s="19">
        <v>150</v>
      </c>
    </row>
    <row r="88" spans="1:6" ht="15.75" thickBot="1" x14ac:dyDescent="0.3">
      <c r="A88" s="256" t="s">
        <v>79</v>
      </c>
      <c r="B88" s="257"/>
      <c r="C88" s="40">
        <f t="shared" ref="C88:F88" si="16">SUM(C89:C92)</f>
        <v>92150</v>
      </c>
      <c r="D88" s="40">
        <f t="shared" si="16"/>
        <v>96350</v>
      </c>
      <c r="E88" s="40">
        <f t="shared" si="16"/>
        <v>96950</v>
      </c>
      <c r="F88" s="40">
        <f t="shared" si="16"/>
        <v>95450</v>
      </c>
    </row>
    <row r="89" spans="1:6" x14ac:dyDescent="0.25">
      <c r="A89" s="183" t="s">
        <v>80</v>
      </c>
      <c r="B89" s="55" t="s">
        <v>81</v>
      </c>
      <c r="C89" s="56">
        <v>48200</v>
      </c>
      <c r="D89" s="56">
        <v>51800</v>
      </c>
      <c r="E89" s="56">
        <v>50900</v>
      </c>
      <c r="F89" s="56">
        <v>50900</v>
      </c>
    </row>
    <row r="90" spans="1:6" x14ac:dyDescent="0.25">
      <c r="A90" s="179" t="s">
        <v>82</v>
      </c>
      <c r="B90" s="27" t="s">
        <v>83</v>
      </c>
      <c r="C90" s="43">
        <v>35000</v>
      </c>
      <c r="D90" s="43">
        <v>36700</v>
      </c>
      <c r="E90" s="43">
        <v>38200</v>
      </c>
      <c r="F90" s="43">
        <v>36700</v>
      </c>
    </row>
    <row r="91" spans="1:6" x14ac:dyDescent="0.25">
      <c r="A91" s="181" t="s">
        <v>84</v>
      </c>
      <c r="B91" s="57" t="s">
        <v>85</v>
      </c>
      <c r="C91" s="58">
        <v>850</v>
      </c>
      <c r="D91" s="58">
        <v>1250</v>
      </c>
      <c r="E91" s="58">
        <v>1250</v>
      </c>
      <c r="F91" s="58">
        <v>1250</v>
      </c>
    </row>
    <row r="92" spans="1:6" ht="15.75" thickBot="1" x14ac:dyDescent="0.3">
      <c r="A92" s="184" t="s">
        <v>86</v>
      </c>
      <c r="B92" s="59" t="s">
        <v>187</v>
      </c>
      <c r="C92" s="60">
        <v>8100</v>
      </c>
      <c r="D92" s="60">
        <v>6600</v>
      </c>
      <c r="E92" s="60">
        <v>6600</v>
      </c>
      <c r="F92" s="60">
        <v>6600</v>
      </c>
    </row>
    <row r="93" spans="1:6" ht="15.75" thickBot="1" x14ac:dyDescent="0.3">
      <c r="A93" s="38" t="s">
        <v>87</v>
      </c>
      <c r="B93" s="182"/>
      <c r="C93" s="40">
        <f t="shared" ref="C93:F93" si="17">SUM(C94:C96)</f>
        <v>154732</v>
      </c>
      <c r="D93" s="40">
        <f t="shared" si="17"/>
        <v>147936</v>
      </c>
      <c r="E93" s="40">
        <f t="shared" si="17"/>
        <v>140256</v>
      </c>
      <c r="F93" s="40">
        <f t="shared" si="17"/>
        <v>141706</v>
      </c>
    </row>
    <row r="94" spans="1:6" x14ac:dyDescent="0.25">
      <c r="A94" s="54" t="s">
        <v>88</v>
      </c>
      <c r="B94" s="41" t="s">
        <v>89</v>
      </c>
      <c r="C94" s="61">
        <v>117932</v>
      </c>
      <c r="D94" s="232">
        <v>110336</v>
      </c>
      <c r="E94" s="232">
        <v>102856</v>
      </c>
      <c r="F94" s="229">
        <v>104306</v>
      </c>
    </row>
    <row r="95" spans="1:6" x14ac:dyDescent="0.25">
      <c r="A95" s="62" t="s">
        <v>90</v>
      </c>
      <c r="B95" s="27" t="s">
        <v>91</v>
      </c>
      <c r="C95" s="63">
        <v>19800</v>
      </c>
      <c r="D95" s="63">
        <v>21000</v>
      </c>
      <c r="E95" s="63">
        <v>21000</v>
      </c>
      <c r="F95" s="43">
        <v>21000</v>
      </c>
    </row>
    <row r="96" spans="1:6" ht="15.75" thickBot="1" x14ac:dyDescent="0.3">
      <c r="A96" s="64" t="s">
        <v>92</v>
      </c>
      <c r="B96" s="59" t="s">
        <v>93</v>
      </c>
      <c r="C96" s="128">
        <f>2000+14000+400+600</f>
        <v>17000</v>
      </c>
      <c r="D96" s="128">
        <v>16600</v>
      </c>
      <c r="E96" s="128">
        <v>16400</v>
      </c>
      <c r="F96" s="238">
        <v>16400</v>
      </c>
    </row>
    <row r="97" spans="1:6" ht="15.75" thickBot="1" x14ac:dyDescent="0.3">
      <c r="A97" s="66" t="s">
        <v>94</v>
      </c>
      <c r="B97" s="185"/>
      <c r="C97" s="67">
        <f t="shared" ref="C97:F97" si="18">SUM(C98:C100)</f>
        <v>820</v>
      </c>
      <c r="D97" s="67">
        <f t="shared" si="18"/>
        <v>370</v>
      </c>
      <c r="E97" s="67">
        <f t="shared" si="18"/>
        <v>350</v>
      </c>
      <c r="F97" s="67">
        <f t="shared" si="18"/>
        <v>350</v>
      </c>
    </row>
    <row r="98" spans="1:6" x14ac:dyDescent="0.25">
      <c r="A98" s="48" t="s">
        <v>95</v>
      </c>
      <c r="B98" s="55" t="s">
        <v>96</v>
      </c>
      <c r="C98" s="68">
        <v>50</v>
      </c>
      <c r="D98" s="68">
        <v>50</v>
      </c>
      <c r="E98" s="68">
        <v>50</v>
      </c>
      <c r="F98" s="56">
        <v>50</v>
      </c>
    </row>
    <row r="99" spans="1:6" x14ac:dyDescent="0.25">
      <c r="A99" s="62" t="s">
        <v>97</v>
      </c>
      <c r="B99" s="27" t="s">
        <v>98</v>
      </c>
      <c r="C99" s="63">
        <v>130</v>
      </c>
      <c r="D99" s="233">
        <v>50</v>
      </c>
      <c r="E99" s="63">
        <v>50</v>
      </c>
      <c r="F99" s="43">
        <v>50</v>
      </c>
    </row>
    <row r="100" spans="1:6" ht="15.75" thickBot="1" x14ac:dyDescent="0.3">
      <c r="A100" s="64" t="s">
        <v>99</v>
      </c>
      <c r="B100" s="59" t="s">
        <v>100</v>
      </c>
      <c r="C100" s="65">
        <v>640</v>
      </c>
      <c r="D100" s="65">
        <v>270</v>
      </c>
      <c r="E100" s="65">
        <v>250</v>
      </c>
      <c r="F100" s="60">
        <v>250</v>
      </c>
    </row>
    <row r="101" spans="1:6" ht="15.75" thickBot="1" x14ac:dyDescent="0.3">
      <c r="A101" s="69" t="s">
        <v>101</v>
      </c>
      <c r="B101" s="70"/>
      <c r="C101" s="71">
        <f t="shared" ref="C101:F101" si="19">SUM(C102:C106)</f>
        <v>122750</v>
      </c>
      <c r="D101" s="71">
        <f t="shared" si="19"/>
        <v>128100</v>
      </c>
      <c r="E101" s="71">
        <f t="shared" si="19"/>
        <v>114300</v>
      </c>
      <c r="F101" s="71">
        <f t="shared" si="19"/>
        <v>118300</v>
      </c>
    </row>
    <row r="102" spans="1:6" x14ac:dyDescent="0.25">
      <c r="A102" s="183" t="s">
        <v>102</v>
      </c>
      <c r="B102" s="55" t="s">
        <v>103</v>
      </c>
      <c r="C102" s="56">
        <f>9300+7300</f>
        <v>16600</v>
      </c>
      <c r="D102" s="56">
        <v>19300</v>
      </c>
      <c r="E102" s="56">
        <v>14300</v>
      </c>
      <c r="F102" s="56">
        <v>14300</v>
      </c>
    </row>
    <row r="103" spans="1:6" x14ac:dyDescent="0.25">
      <c r="A103" s="186" t="s">
        <v>104</v>
      </c>
      <c r="B103" s="72" t="s">
        <v>233</v>
      </c>
      <c r="C103" s="16">
        <v>82470</v>
      </c>
      <c r="D103" s="16">
        <v>81000</v>
      </c>
      <c r="E103" s="214">
        <v>75000</v>
      </c>
      <c r="F103" s="214">
        <v>79000</v>
      </c>
    </row>
    <row r="104" spans="1:6" x14ac:dyDescent="0.25">
      <c r="A104" s="186" t="s">
        <v>105</v>
      </c>
      <c r="B104" s="41" t="s">
        <v>106</v>
      </c>
      <c r="C104" s="42">
        <f>2800+700</f>
        <v>3500</v>
      </c>
      <c r="D104" s="42">
        <v>3700</v>
      </c>
      <c r="E104" s="42">
        <v>3500</v>
      </c>
      <c r="F104" s="42">
        <v>3500</v>
      </c>
    </row>
    <row r="105" spans="1:6" x14ac:dyDescent="0.25">
      <c r="A105" s="186" t="s">
        <v>107</v>
      </c>
      <c r="B105" s="41" t="s">
        <v>108</v>
      </c>
      <c r="C105" s="42">
        <v>11000</v>
      </c>
      <c r="D105" s="42">
        <v>14100</v>
      </c>
      <c r="E105" s="42">
        <v>11500</v>
      </c>
      <c r="F105" s="42">
        <v>11500</v>
      </c>
    </row>
    <row r="106" spans="1:6" ht="15.75" thickBot="1" x14ac:dyDescent="0.3">
      <c r="A106" s="184" t="s">
        <v>109</v>
      </c>
      <c r="B106" s="59" t="s">
        <v>186</v>
      </c>
      <c r="C106" s="60">
        <v>9180</v>
      </c>
      <c r="D106" s="60">
        <v>10000</v>
      </c>
      <c r="E106" s="234">
        <v>10000</v>
      </c>
      <c r="F106" s="60">
        <v>10000</v>
      </c>
    </row>
    <row r="107" spans="1:6" ht="15.75" thickBot="1" x14ac:dyDescent="0.3">
      <c r="A107" s="45" t="s">
        <v>110</v>
      </c>
      <c r="B107" s="46"/>
      <c r="C107" s="40">
        <f t="shared" ref="C107:D107" si="20">SUM(C108:C114)</f>
        <v>328224</v>
      </c>
      <c r="D107" s="40">
        <f t="shared" si="20"/>
        <v>269820</v>
      </c>
      <c r="E107" s="40">
        <f t="shared" ref="E107:F107" si="21">SUM(E108:E114)</f>
        <v>262520</v>
      </c>
      <c r="F107" s="40">
        <f t="shared" si="21"/>
        <v>262520</v>
      </c>
    </row>
    <row r="108" spans="1:6" x14ac:dyDescent="0.25">
      <c r="A108" s="73" t="s">
        <v>111</v>
      </c>
      <c r="B108" s="74" t="s">
        <v>112</v>
      </c>
      <c r="C108" s="50">
        <v>114804</v>
      </c>
      <c r="D108" s="103">
        <v>119800</v>
      </c>
      <c r="E108" s="50">
        <v>116000</v>
      </c>
      <c r="F108" s="50">
        <v>116000</v>
      </c>
    </row>
    <row r="109" spans="1:6" x14ac:dyDescent="0.25">
      <c r="A109" s="75" t="s">
        <v>113</v>
      </c>
      <c r="B109" s="18" t="s">
        <v>231</v>
      </c>
      <c r="C109" s="19">
        <v>122220</v>
      </c>
      <c r="D109" s="213">
        <v>3500</v>
      </c>
      <c r="E109" s="19">
        <v>3500</v>
      </c>
      <c r="F109" s="19">
        <v>3500</v>
      </c>
    </row>
    <row r="110" spans="1:6" x14ac:dyDescent="0.25">
      <c r="A110" s="75" t="s">
        <v>114</v>
      </c>
      <c r="B110" s="18" t="s">
        <v>115</v>
      </c>
      <c r="C110" s="19">
        <v>12800</v>
      </c>
      <c r="D110" s="213">
        <v>22400</v>
      </c>
      <c r="E110" s="19">
        <v>22300</v>
      </c>
      <c r="F110" s="19">
        <v>22300</v>
      </c>
    </row>
    <row r="111" spans="1:6" x14ac:dyDescent="0.25">
      <c r="A111" s="75" t="s">
        <v>116</v>
      </c>
      <c r="B111" s="18" t="s">
        <v>117</v>
      </c>
      <c r="C111" s="19">
        <v>18600</v>
      </c>
      <c r="D111" s="19">
        <v>33300</v>
      </c>
      <c r="E111" s="19">
        <v>33200</v>
      </c>
      <c r="F111" s="19">
        <v>33200</v>
      </c>
    </row>
    <row r="112" spans="1:6" x14ac:dyDescent="0.25">
      <c r="A112" s="75" t="s">
        <v>118</v>
      </c>
      <c r="B112" s="18" t="s">
        <v>119</v>
      </c>
      <c r="C112" s="19">
        <v>18600</v>
      </c>
      <c r="D112" s="19">
        <v>33300</v>
      </c>
      <c r="E112" s="19">
        <v>33200</v>
      </c>
      <c r="F112" s="19">
        <v>33200</v>
      </c>
    </row>
    <row r="113" spans="1:7" x14ac:dyDescent="0.25">
      <c r="A113" s="76" t="s">
        <v>120</v>
      </c>
      <c r="B113" s="18" t="s">
        <v>121</v>
      </c>
      <c r="C113" s="77">
        <v>38600</v>
      </c>
      <c r="D113" s="77">
        <v>54800</v>
      </c>
      <c r="E113" s="77">
        <v>51600</v>
      </c>
      <c r="F113" s="77">
        <v>51600</v>
      </c>
    </row>
    <row r="114" spans="1:7" ht="15.75" thickBot="1" x14ac:dyDescent="0.3">
      <c r="A114" s="75" t="s">
        <v>122</v>
      </c>
      <c r="B114" s="18" t="s">
        <v>123</v>
      </c>
      <c r="C114" s="77">
        <v>2600</v>
      </c>
      <c r="D114" s="77">
        <v>2720</v>
      </c>
      <c r="E114" s="77">
        <v>2720</v>
      </c>
      <c r="F114" s="77">
        <v>2720</v>
      </c>
    </row>
    <row r="115" spans="1:7" ht="15.75" thickBot="1" x14ac:dyDescent="0.3">
      <c r="A115" s="38" t="s">
        <v>124</v>
      </c>
      <c r="B115" s="39"/>
      <c r="C115" s="40">
        <f t="shared" ref="C115" si="22">SUM(C116:C120)</f>
        <v>216110</v>
      </c>
      <c r="D115" s="40">
        <f t="shared" ref="D115:F115" si="23">SUM(D116:D120)</f>
        <v>259100</v>
      </c>
      <c r="E115" s="40">
        <f t="shared" si="23"/>
        <v>259100</v>
      </c>
      <c r="F115" s="40">
        <f t="shared" si="23"/>
        <v>259100</v>
      </c>
    </row>
    <row r="116" spans="1:7" x14ac:dyDescent="0.25">
      <c r="A116" s="186" t="s">
        <v>125</v>
      </c>
      <c r="B116" s="41" t="s">
        <v>126</v>
      </c>
      <c r="C116" s="42">
        <v>122860</v>
      </c>
      <c r="D116" s="42">
        <v>161800</v>
      </c>
      <c r="E116" s="42">
        <v>161800</v>
      </c>
      <c r="F116" s="42">
        <v>161800</v>
      </c>
    </row>
    <row r="117" spans="1:7" x14ac:dyDescent="0.25">
      <c r="A117" s="186" t="s">
        <v>127</v>
      </c>
      <c r="B117" s="41" t="s">
        <v>184</v>
      </c>
      <c r="C117" s="42">
        <f>7200+3000</f>
        <v>10200</v>
      </c>
      <c r="D117" s="42">
        <f t="shared" ref="D117:F117" si="24">7200+3000</f>
        <v>10200</v>
      </c>
      <c r="E117" s="42">
        <f t="shared" si="24"/>
        <v>10200</v>
      </c>
      <c r="F117" s="42">
        <f t="shared" si="24"/>
        <v>10200</v>
      </c>
    </row>
    <row r="118" spans="1:7" x14ac:dyDescent="0.25">
      <c r="A118" s="179" t="s">
        <v>128</v>
      </c>
      <c r="B118" s="27" t="s">
        <v>185</v>
      </c>
      <c r="C118" s="43">
        <v>82050</v>
      </c>
      <c r="D118" s="43">
        <v>86100</v>
      </c>
      <c r="E118" s="43">
        <v>86100</v>
      </c>
      <c r="F118" s="43">
        <v>86100</v>
      </c>
    </row>
    <row r="119" spans="1:7" x14ac:dyDescent="0.25">
      <c r="A119" s="179" t="s">
        <v>129</v>
      </c>
      <c r="B119" s="27" t="s">
        <v>130</v>
      </c>
      <c r="C119" s="43">
        <v>500</v>
      </c>
      <c r="D119" s="43">
        <v>500</v>
      </c>
      <c r="E119" s="43">
        <v>500</v>
      </c>
      <c r="F119" s="43">
        <v>500</v>
      </c>
    </row>
    <row r="120" spans="1:7" ht="15.75" thickBot="1" x14ac:dyDescent="0.3">
      <c r="A120" s="184" t="s">
        <v>131</v>
      </c>
      <c r="B120" s="59" t="s">
        <v>132</v>
      </c>
      <c r="C120" s="60">
        <v>500</v>
      </c>
      <c r="D120" s="60">
        <v>500</v>
      </c>
      <c r="E120" s="60">
        <v>500</v>
      </c>
      <c r="F120" s="60">
        <v>500</v>
      </c>
    </row>
    <row r="121" spans="1:7" ht="16.5" thickBot="1" x14ac:dyDescent="0.3">
      <c r="A121" s="78" t="s">
        <v>133</v>
      </c>
      <c r="B121" s="185"/>
      <c r="C121" s="79">
        <f t="shared" ref="C121:F121" si="25">SUM(C72+C78+C80+C83+C88+C93+C97+C101+C107+C115)</f>
        <v>1185696</v>
      </c>
      <c r="D121" s="79">
        <f t="shared" si="25"/>
        <v>1200046</v>
      </c>
      <c r="E121" s="79">
        <f t="shared" si="25"/>
        <v>1158146</v>
      </c>
      <c r="F121" s="79">
        <f t="shared" si="25"/>
        <v>1161246</v>
      </c>
      <c r="G121" s="154"/>
    </row>
    <row r="122" spans="1:7" x14ac:dyDescent="0.25">
      <c r="A122" s="159" t="s">
        <v>134</v>
      </c>
      <c r="B122" s="160" t="s">
        <v>135</v>
      </c>
      <c r="C122" s="161">
        <f>C61+C63</f>
        <v>440880</v>
      </c>
      <c r="D122" s="161">
        <f t="shared" ref="D122:F122" si="26">D61+D63</f>
        <v>443100</v>
      </c>
      <c r="E122" s="161">
        <f t="shared" si="26"/>
        <v>443100</v>
      </c>
      <c r="F122" s="161">
        <f t="shared" si="26"/>
        <v>443100</v>
      </c>
    </row>
    <row r="123" spans="1:7" ht="15.75" thickBot="1" x14ac:dyDescent="0.3">
      <c r="A123" s="162" t="s">
        <v>113</v>
      </c>
      <c r="B123" s="137" t="s">
        <v>136</v>
      </c>
      <c r="C123" s="163">
        <v>19000</v>
      </c>
      <c r="D123" s="163">
        <v>20000</v>
      </c>
      <c r="E123" s="163">
        <v>20000</v>
      </c>
      <c r="F123" s="163">
        <v>20000</v>
      </c>
    </row>
    <row r="124" spans="1:7" ht="15.75" thickBot="1" x14ac:dyDescent="0.3">
      <c r="A124" s="164"/>
      <c r="B124" s="165" t="s">
        <v>204</v>
      </c>
      <c r="C124" s="166">
        <f>SUM(C122:C123)</f>
        <v>459880</v>
      </c>
      <c r="D124" s="166">
        <f t="shared" ref="D124:F124" si="27">SUM(D122:D123)</f>
        <v>463100</v>
      </c>
      <c r="E124" s="166">
        <f t="shared" si="27"/>
        <v>463100</v>
      </c>
      <c r="F124" s="166">
        <f t="shared" si="27"/>
        <v>463100</v>
      </c>
    </row>
    <row r="125" spans="1:7" x14ac:dyDescent="0.25">
      <c r="A125" s="122" t="s">
        <v>113</v>
      </c>
      <c r="B125" s="160" t="s">
        <v>205</v>
      </c>
      <c r="C125" s="161">
        <v>69000</v>
      </c>
      <c r="D125" s="161">
        <f>D64+210190</f>
        <v>220000</v>
      </c>
      <c r="E125" s="161">
        <f>E64+210190</f>
        <v>220000</v>
      </c>
      <c r="F125" s="161">
        <f>F64+210190</f>
        <v>220000</v>
      </c>
    </row>
    <row r="126" spans="1:7" ht="15.75" thickBot="1" x14ac:dyDescent="0.3">
      <c r="A126" s="80" t="s">
        <v>206</v>
      </c>
      <c r="B126" s="81"/>
      <c r="C126" s="82">
        <f>C124+C125</f>
        <v>528880</v>
      </c>
      <c r="D126" s="82">
        <f t="shared" ref="D126:F126" si="28">D124+D125</f>
        <v>683100</v>
      </c>
      <c r="E126" s="82">
        <f t="shared" si="28"/>
        <v>683100</v>
      </c>
      <c r="F126" s="82">
        <f t="shared" si="28"/>
        <v>683100</v>
      </c>
      <c r="G126" s="154"/>
    </row>
    <row r="127" spans="1:7" ht="16.5" thickBot="1" x14ac:dyDescent="0.3">
      <c r="A127" s="83" t="s">
        <v>207</v>
      </c>
      <c r="B127" s="182"/>
      <c r="C127" s="84">
        <f>C121+C126</f>
        <v>1714576</v>
      </c>
      <c r="D127" s="84">
        <f t="shared" ref="D127:F127" si="29">D121+D126</f>
        <v>1883146</v>
      </c>
      <c r="E127" s="84">
        <f t="shared" si="29"/>
        <v>1841246</v>
      </c>
      <c r="F127" s="84">
        <f t="shared" si="29"/>
        <v>1844346</v>
      </c>
      <c r="G127" s="154"/>
    </row>
    <row r="128" spans="1:7" ht="43.5" customHeight="1" x14ac:dyDescent="0.25"/>
    <row r="130" spans="1:11" ht="20.25" customHeight="1" thickBot="1" x14ac:dyDescent="0.3">
      <c r="A130" s="258" t="s">
        <v>137</v>
      </c>
      <c r="B130" s="259"/>
      <c r="C130" s="259"/>
      <c r="D130" s="259"/>
      <c r="E130" s="259"/>
      <c r="F130" s="259"/>
    </row>
    <row r="131" spans="1:11" x14ac:dyDescent="0.25">
      <c r="A131" s="246" t="s">
        <v>1</v>
      </c>
      <c r="B131" s="247"/>
      <c r="C131" s="250">
        <v>2017</v>
      </c>
      <c r="D131" s="250">
        <v>2018</v>
      </c>
      <c r="E131" s="250">
        <v>2019</v>
      </c>
      <c r="F131" s="250">
        <v>2020</v>
      </c>
    </row>
    <row r="132" spans="1:11" ht="15.75" thickBot="1" x14ac:dyDescent="0.3">
      <c r="A132" s="248"/>
      <c r="B132" s="249"/>
      <c r="C132" s="251"/>
      <c r="D132" s="251"/>
      <c r="E132" s="251"/>
      <c r="F132" s="251"/>
    </row>
    <row r="133" spans="1:11" ht="16.5" thickBot="1" x14ac:dyDescent="0.3">
      <c r="A133" s="252" t="s">
        <v>138</v>
      </c>
      <c r="B133" s="253"/>
      <c r="C133" s="85">
        <f>SUM(C134:C142)</f>
        <v>18800</v>
      </c>
      <c r="D133" s="85">
        <f t="shared" ref="D133:F133" si="30">SUM(D134:D142)</f>
        <v>527300</v>
      </c>
      <c r="E133" s="85">
        <f t="shared" si="30"/>
        <v>200000</v>
      </c>
      <c r="F133" s="85">
        <f t="shared" si="30"/>
        <v>200000</v>
      </c>
      <c r="G133" s="154"/>
    </row>
    <row r="134" spans="1:11" x14ac:dyDescent="0.25">
      <c r="A134" s="86">
        <v>231</v>
      </c>
      <c r="B134" s="55" t="s">
        <v>139</v>
      </c>
      <c r="C134" s="87">
        <v>0</v>
      </c>
      <c r="D134" s="87">
        <v>0</v>
      </c>
      <c r="E134" s="87">
        <v>0</v>
      </c>
      <c r="F134" s="87">
        <v>0</v>
      </c>
    </row>
    <row r="135" spans="1:11" ht="15.75" thickBot="1" x14ac:dyDescent="0.3">
      <c r="A135" s="226">
        <v>233</v>
      </c>
      <c r="B135" s="59" t="s">
        <v>140</v>
      </c>
      <c r="C135" s="227">
        <v>6300</v>
      </c>
      <c r="D135" s="227">
        <v>0</v>
      </c>
      <c r="E135" s="227">
        <v>0</v>
      </c>
      <c r="F135" s="227">
        <v>0</v>
      </c>
      <c r="H135" s="154">
        <f>SUM(C134:C135)</f>
        <v>6300</v>
      </c>
      <c r="I135" s="154">
        <f t="shared" ref="I135:K135" si="31">SUM(D134:D135)</f>
        <v>0</v>
      </c>
      <c r="J135" s="154">
        <f t="shared" si="31"/>
        <v>0</v>
      </c>
      <c r="K135" s="154">
        <f t="shared" si="31"/>
        <v>0</v>
      </c>
    </row>
    <row r="136" spans="1:11" x14ac:dyDescent="0.25">
      <c r="A136" s="223">
        <v>322</v>
      </c>
      <c r="B136" s="41" t="s">
        <v>179</v>
      </c>
      <c r="C136" s="224">
        <v>0</v>
      </c>
      <c r="D136" s="224">
        <v>140000</v>
      </c>
      <c r="E136" s="225">
        <v>0</v>
      </c>
      <c r="F136" s="224">
        <v>0</v>
      </c>
    </row>
    <row r="137" spans="1:11" x14ac:dyDescent="0.25">
      <c r="A137" s="119">
        <v>322</v>
      </c>
      <c r="B137" s="27" t="s">
        <v>208</v>
      </c>
      <c r="C137" s="120">
        <v>0</v>
      </c>
      <c r="D137" s="120">
        <v>30000</v>
      </c>
      <c r="E137" s="168">
        <v>0</v>
      </c>
      <c r="F137" s="120">
        <v>0</v>
      </c>
    </row>
    <row r="138" spans="1:11" x14ac:dyDescent="0.25">
      <c r="A138" s="119">
        <v>322</v>
      </c>
      <c r="B138" s="27" t="s">
        <v>220</v>
      </c>
      <c r="C138" s="120">
        <v>0</v>
      </c>
      <c r="D138" s="120">
        <v>4100</v>
      </c>
      <c r="E138" s="167">
        <v>0</v>
      </c>
      <c r="F138" s="120">
        <v>0</v>
      </c>
    </row>
    <row r="139" spans="1:11" x14ac:dyDescent="0.25">
      <c r="A139" s="119">
        <v>322</v>
      </c>
      <c r="B139" s="27" t="s">
        <v>178</v>
      </c>
      <c r="C139" s="120">
        <v>0</v>
      </c>
      <c r="D139" s="120">
        <v>195000</v>
      </c>
      <c r="E139" s="120">
        <v>200000</v>
      </c>
      <c r="F139" s="120">
        <v>200000</v>
      </c>
    </row>
    <row r="140" spans="1:11" x14ac:dyDescent="0.25">
      <c r="A140" s="119">
        <v>322</v>
      </c>
      <c r="B140" s="27" t="s">
        <v>177</v>
      </c>
      <c r="C140" s="120">
        <v>0</v>
      </c>
      <c r="D140" s="168">
        <f>39900-15900</f>
        <v>24000</v>
      </c>
      <c r="E140" s="120">
        <v>0</v>
      </c>
      <c r="F140" s="120">
        <v>0</v>
      </c>
    </row>
    <row r="141" spans="1:11" x14ac:dyDescent="0.25">
      <c r="A141" s="119">
        <v>322</v>
      </c>
      <c r="B141" s="27" t="s">
        <v>176</v>
      </c>
      <c r="C141" s="120">
        <v>0</v>
      </c>
      <c r="D141" s="120">
        <v>134200</v>
      </c>
      <c r="E141" s="168">
        <v>0</v>
      </c>
      <c r="F141" s="120">
        <v>0</v>
      </c>
    </row>
    <row r="142" spans="1:11" ht="15.75" thickBot="1" x14ac:dyDescent="0.3">
      <c r="A142" s="88">
        <v>322</v>
      </c>
      <c r="B142" s="104" t="s">
        <v>141</v>
      </c>
      <c r="C142" s="89">
        <v>12500</v>
      </c>
      <c r="D142" s="89">
        <v>0</v>
      </c>
      <c r="E142" s="89">
        <v>0</v>
      </c>
      <c r="F142" s="89">
        <v>0</v>
      </c>
      <c r="H142" s="154">
        <f>SUM(C136:C142)</f>
        <v>12500</v>
      </c>
      <c r="I142" s="154">
        <f t="shared" ref="I142:K142" si="32">SUM(D136:D142)</f>
        <v>527300</v>
      </c>
      <c r="J142" s="154">
        <f t="shared" si="32"/>
        <v>200000</v>
      </c>
      <c r="K142" s="154">
        <f t="shared" si="32"/>
        <v>200000</v>
      </c>
    </row>
    <row r="143" spans="1:11" ht="16.5" thickBot="1" x14ac:dyDescent="0.3">
      <c r="A143" s="252" t="s">
        <v>142</v>
      </c>
      <c r="B143" s="253"/>
      <c r="C143" s="85">
        <f>SUM(C144:C173)</f>
        <v>257900</v>
      </c>
      <c r="D143" s="85">
        <f>SUM(D144:D173)</f>
        <v>1074100</v>
      </c>
      <c r="E143" s="85">
        <f>SUM(E144:E173)</f>
        <v>236000</v>
      </c>
      <c r="F143" s="85">
        <f>SUM(F144:F173)</f>
        <v>236000</v>
      </c>
      <c r="G143" s="154">
        <f>D143-D133</f>
        <v>546800</v>
      </c>
      <c r="H143" s="154">
        <f t="shared" ref="H143:I143" si="33">E143-E133</f>
        <v>36000</v>
      </c>
      <c r="I143" s="154">
        <f t="shared" si="33"/>
        <v>36000</v>
      </c>
    </row>
    <row r="144" spans="1:11" ht="15.75" thickBot="1" x14ac:dyDescent="0.3">
      <c r="A144" s="126" t="s">
        <v>54</v>
      </c>
      <c r="B144" s="127" t="s">
        <v>173</v>
      </c>
      <c r="C144" s="129">
        <v>0</v>
      </c>
      <c r="D144" s="129">
        <v>147500</v>
      </c>
      <c r="E144" s="129">
        <v>0</v>
      </c>
      <c r="F144" s="129">
        <v>0</v>
      </c>
    </row>
    <row r="145" spans="1:11" x14ac:dyDescent="0.25">
      <c r="A145" s="169" t="s">
        <v>66</v>
      </c>
      <c r="B145" s="90" t="s">
        <v>209</v>
      </c>
      <c r="C145" s="91">
        <v>0</v>
      </c>
      <c r="D145" s="91">
        <v>86000</v>
      </c>
      <c r="E145" s="91">
        <v>0</v>
      </c>
      <c r="F145" s="91">
        <v>0</v>
      </c>
    </row>
    <row r="146" spans="1:11" ht="15.75" thickBot="1" x14ac:dyDescent="0.3">
      <c r="A146" s="187" t="s">
        <v>68</v>
      </c>
      <c r="B146" s="170" t="s">
        <v>143</v>
      </c>
      <c r="C146" s="123">
        <v>14800</v>
      </c>
      <c r="D146" s="123">
        <v>0</v>
      </c>
      <c r="E146" s="123">
        <v>0</v>
      </c>
      <c r="F146" s="123">
        <v>0</v>
      </c>
      <c r="H146" s="154">
        <f>SUM(C145:C146)</f>
        <v>14800</v>
      </c>
      <c r="I146" s="154">
        <f t="shared" ref="I146:K146" si="34">SUM(D145:D146)</f>
        <v>86000</v>
      </c>
      <c r="J146" s="154">
        <f t="shared" si="34"/>
        <v>0</v>
      </c>
      <c r="K146" s="154">
        <f t="shared" si="34"/>
        <v>0</v>
      </c>
    </row>
    <row r="147" spans="1:11" x14ac:dyDescent="0.25">
      <c r="A147" s="169" t="s">
        <v>73</v>
      </c>
      <c r="B147" s="90" t="s">
        <v>210</v>
      </c>
      <c r="C147" s="91">
        <v>0</v>
      </c>
      <c r="D147" s="91">
        <v>6500</v>
      </c>
      <c r="E147" s="91">
        <v>0</v>
      </c>
      <c r="F147" s="91">
        <v>0</v>
      </c>
    </row>
    <row r="148" spans="1:11" x14ac:dyDescent="0.25">
      <c r="A148" s="169" t="s">
        <v>75</v>
      </c>
      <c r="B148" s="90" t="s">
        <v>232</v>
      </c>
      <c r="C148" s="91">
        <v>0</v>
      </c>
      <c r="D148" s="91">
        <v>16100</v>
      </c>
      <c r="E148" s="91">
        <v>0</v>
      </c>
      <c r="F148" s="91">
        <v>0</v>
      </c>
    </row>
    <row r="149" spans="1:11" ht="15.75" thickBot="1" x14ac:dyDescent="0.3">
      <c r="A149" s="188" t="s">
        <v>75</v>
      </c>
      <c r="B149" s="171" t="s">
        <v>180</v>
      </c>
      <c r="C149" s="129">
        <v>0</v>
      </c>
      <c r="D149" s="129">
        <v>25000</v>
      </c>
      <c r="E149" s="129">
        <v>0</v>
      </c>
      <c r="F149" s="129">
        <v>0</v>
      </c>
      <c r="H149" s="154">
        <f>SUM(C147:C149)</f>
        <v>0</v>
      </c>
      <c r="I149" s="154">
        <f t="shared" ref="I149:K149" si="35">SUM(D147:D149)</f>
        <v>47600</v>
      </c>
      <c r="J149" s="154">
        <f t="shared" si="35"/>
        <v>0</v>
      </c>
      <c r="K149" s="154">
        <f t="shared" si="35"/>
        <v>0</v>
      </c>
    </row>
    <row r="150" spans="1:11" x14ac:dyDescent="0.25">
      <c r="A150" s="193" t="s">
        <v>80</v>
      </c>
      <c r="B150" s="125" t="s">
        <v>230</v>
      </c>
      <c r="C150" s="91">
        <v>0</v>
      </c>
      <c r="D150" s="91">
        <v>2000</v>
      </c>
      <c r="E150" s="91">
        <v>0</v>
      </c>
      <c r="F150" s="91">
        <v>0</v>
      </c>
    </row>
    <row r="151" spans="1:11" x14ac:dyDescent="0.25">
      <c r="A151" s="189" t="s">
        <v>82</v>
      </c>
      <c r="B151" s="172" t="s">
        <v>211</v>
      </c>
      <c r="C151" s="173">
        <v>2000</v>
      </c>
      <c r="D151" s="173">
        <v>0</v>
      </c>
      <c r="E151" s="173">
        <v>0</v>
      </c>
      <c r="F151" s="173">
        <v>0</v>
      </c>
    </row>
    <row r="152" spans="1:11" x14ac:dyDescent="0.25">
      <c r="A152" s="222" t="s">
        <v>82</v>
      </c>
      <c r="B152" s="174" t="s">
        <v>181</v>
      </c>
      <c r="C152" s="92">
        <v>0</v>
      </c>
      <c r="D152" s="92">
        <v>206000</v>
      </c>
      <c r="E152" s="92">
        <v>211000</v>
      </c>
      <c r="F152" s="92">
        <v>211000</v>
      </c>
    </row>
    <row r="153" spans="1:11" ht="15.75" thickBot="1" x14ac:dyDescent="0.3">
      <c r="A153" s="221" t="s">
        <v>86</v>
      </c>
      <c r="B153" s="175" t="s">
        <v>229</v>
      </c>
      <c r="C153" s="123">
        <v>0</v>
      </c>
      <c r="D153" s="123">
        <v>10000</v>
      </c>
      <c r="E153" s="123">
        <v>15000</v>
      </c>
      <c r="F153" s="123">
        <v>15000</v>
      </c>
      <c r="H153" s="154">
        <f>SUM(C150:C153)</f>
        <v>2000</v>
      </c>
      <c r="I153" s="154">
        <f t="shared" ref="I153:K153" si="36">SUM(D150:D153)</f>
        <v>218000</v>
      </c>
      <c r="J153" s="154">
        <f t="shared" si="36"/>
        <v>226000</v>
      </c>
      <c r="K153" s="154">
        <f t="shared" si="36"/>
        <v>226000</v>
      </c>
    </row>
    <row r="154" spans="1:11" x14ac:dyDescent="0.25">
      <c r="A154" s="190" t="s">
        <v>144</v>
      </c>
      <c r="B154" s="191" t="s">
        <v>175</v>
      </c>
      <c r="C154" s="173">
        <v>7000</v>
      </c>
      <c r="D154" s="173">
        <v>1000</v>
      </c>
      <c r="E154" s="173">
        <v>0</v>
      </c>
      <c r="F154" s="173">
        <v>0</v>
      </c>
    </row>
    <row r="155" spans="1:11" x14ac:dyDescent="0.25">
      <c r="A155" s="192" t="s">
        <v>144</v>
      </c>
      <c r="B155" s="124" t="s">
        <v>212</v>
      </c>
      <c r="C155" s="121">
        <v>64500</v>
      </c>
      <c r="D155" s="121">
        <v>40000</v>
      </c>
      <c r="E155" s="121">
        <v>10000</v>
      </c>
      <c r="F155" s="121">
        <v>10000</v>
      </c>
    </row>
    <row r="156" spans="1:11" x14ac:dyDescent="0.25">
      <c r="A156" s="220" t="s">
        <v>144</v>
      </c>
      <c r="B156" s="197" t="s">
        <v>213</v>
      </c>
      <c r="C156" s="92">
        <v>36000</v>
      </c>
      <c r="D156" s="92">
        <v>0</v>
      </c>
      <c r="E156" s="92">
        <v>0</v>
      </c>
      <c r="F156" s="92"/>
    </row>
    <row r="157" spans="1:11" x14ac:dyDescent="0.25">
      <c r="A157" s="193" t="s">
        <v>88</v>
      </c>
      <c r="B157" s="125" t="s">
        <v>214</v>
      </c>
      <c r="C157" s="91">
        <v>1000</v>
      </c>
      <c r="D157" s="91">
        <v>0</v>
      </c>
      <c r="E157" s="91">
        <v>0</v>
      </c>
      <c r="F157" s="91">
        <v>0</v>
      </c>
    </row>
    <row r="158" spans="1:11" x14ac:dyDescent="0.25">
      <c r="A158" s="193" t="s">
        <v>88</v>
      </c>
      <c r="B158" s="125" t="s">
        <v>215</v>
      </c>
      <c r="C158" s="91">
        <v>4500</v>
      </c>
      <c r="D158" s="91">
        <v>0</v>
      </c>
      <c r="E158" s="91">
        <v>0</v>
      </c>
      <c r="F158" s="91">
        <v>0</v>
      </c>
    </row>
    <row r="159" spans="1:11" ht="15.75" thickBot="1" x14ac:dyDescent="0.3">
      <c r="A159" s="194" t="s">
        <v>90</v>
      </c>
      <c r="B159" s="175" t="s">
        <v>228</v>
      </c>
      <c r="C159" s="123">
        <v>0</v>
      </c>
      <c r="D159" s="123">
        <v>10000</v>
      </c>
      <c r="E159" s="123">
        <v>0</v>
      </c>
      <c r="F159" s="123">
        <v>0</v>
      </c>
      <c r="G159" s="93"/>
      <c r="H159" s="154">
        <f>SUM(C154:C159)</f>
        <v>113000</v>
      </c>
      <c r="I159" s="154">
        <f t="shared" ref="I159:K159" si="37">SUM(D154:D159)</f>
        <v>51000</v>
      </c>
      <c r="J159" s="154">
        <f t="shared" si="37"/>
        <v>10000</v>
      </c>
      <c r="K159" s="154">
        <f t="shared" si="37"/>
        <v>10000</v>
      </c>
    </row>
    <row r="160" spans="1:11" x14ac:dyDescent="0.25">
      <c r="A160" s="193" t="s">
        <v>102</v>
      </c>
      <c r="B160" s="125" t="s">
        <v>189</v>
      </c>
      <c r="C160" s="91">
        <v>0</v>
      </c>
      <c r="D160" s="91">
        <v>38000</v>
      </c>
      <c r="E160" s="91">
        <v>0</v>
      </c>
      <c r="F160" s="91">
        <v>0</v>
      </c>
      <c r="G160" s="93"/>
    </row>
    <row r="161" spans="1:11" x14ac:dyDescent="0.25">
      <c r="A161" s="192" t="s">
        <v>102</v>
      </c>
      <c r="B161" s="124" t="s">
        <v>188</v>
      </c>
      <c r="C161" s="121">
        <v>52000</v>
      </c>
      <c r="D161" s="121">
        <v>0</v>
      </c>
      <c r="E161" s="121">
        <v>0</v>
      </c>
      <c r="F161" s="121">
        <v>0</v>
      </c>
      <c r="G161" s="93"/>
    </row>
    <row r="162" spans="1:11" x14ac:dyDescent="0.25">
      <c r="A162" s="192" t="s">
        <v>102</v>
      </c>
      <c r="B162" s="124" t="s">
        <v>227</v>
      </c>
      <c r="C162" s="121">
        <v>0</v>
      </c>
      <c r="D162" s="121">
        <v>20000</v>
      </c>
      <c r="E162" s="121">
        <v>0</v>
      </c>
      <c r="F162" s="121">
        <v>0</v>
      </c>
      <c r="G162" s="93"/>
    </row>
    <row r="163" spans="1:11" x14ac:dyDescent="0.25">
      <c r="A163" s="192" t="s">
        <v>102</v>
      </c>
      <c r="B163" s="124" t="s">
        <v>174</v>
      </c>
      <c r="C163" s="121">
        <v>10000</v>
      </c>
      <c r="D163" s="121">
        <v>0</v>
      </c>
      <c r="E163" s="121">
        <v>0</v>
      </c>
      <c r="F163" s="121">
        <v>0</v>
      </c>
      <c r="G163" s="93"/>
    </row>
    <row r="164" spans="1:11" x14ac:dyDescent="0.25">
      <c r="A164" s="192" t="s">
        <v>102</v>
      </c>
      <c r="B164" s="124" t="s">
        <v>172</v>
      </c>
      <c r="C164" s="121">
        <v>49000</v>
      </c>
      <c r="D164" s="121">
        <v>0</v>
      </c>
      <c r="E164" s="121">
        <v>0</v>
      </c>
      <c r="F164" s="121">
        <v>0</v>
      </c>
      <c r="G164" s="93"/>
    </row>
    <row r="165" spans="1:11" x14ac:dyDescent="0.25">
      <c r="A165" s="192" t="s">
        <v>104</v>
      </c>
      <c r="B165" s="124" t="s">
        <v>171</v>
      </c>
      <c r="C165" s="121">
        <v>0</v>
      </c>
      <c r="D165" s="121">
        <v>300000</v>
      </c>
      <c r="E165" s="121">
        <v>0</v>
      </c>
      <c r="F165" s="121">
        <v>0</v>
      </c>
      <c r="G165" s="95"/>
    </row>
    <row r="166" spans="1:11" x14ac:dyDescent="0.25">
      <c r="A166" s="192" t="s">
        <v>104</v>
      </c>
      <c r="B166" s="124" t="s">
        <v>226</v>
      </c>
      <c r="C166" s="121">
        <v>0</v>
      </c>
      <c r="D166" s="121">
        <v>2000</v>
      </c>
      <c r="E166" s="121">
        <v>0</v>
      </c>
      <c r="F166" s="121">
        <v>0</v>
      </c>
      <c r="G166" s="95"/>
    </row>
    <row r="167" spans="1:11" x14ac:dyDescent="0.25">
      <c r="A167" s="192" t="s">
        <v>104</v>
      </c>
      <c r="B167" s="124" t="s">
        <v>225</v>
      </c>
      <c r="C167" s="121">
        <v>0</v>
      </c>
      <c r="D167" s="121">
        <v>5800</v>
      </c>
      <c r="E167" s="121">
        <v>0</v>
      </c>
      <c r="F167" s="121">
        <v>0</v>
      </c>
      <c r="G167" s="95"/>
    </row>
    <row r="168" spans="1:11" x14ac:dyDescent="0.25">
      <c r="A168" s="196" t="s">
        <v>105</v>
      </c>
      <c r="B168" s="197" t="s">
        <v>145</v>
      </c>
      <c r="C168" s="92">
        <v>2700</v>
      </c>
      <c r="D168" s="92">
        <v>0</v>
      </c>
      <c r="E168" s="92">
        <v>0</v>
      </c>
      <c r="F168" s="92">
        <v>0</v>
      </c>
      <c r="G168" s="95"/>
    </row>
    <row r="169" spans="1:11" ht="15.75" thickBot="1" x14ac:dyDescent="0.3">
      <c r="A169" s="198" t="s">
        <v>107</v>
      </c>
      <c r="B169" s="170" t="s">
        <v>223</v>
      </c>
      <c r="C169" s="123">
        <v>0</v>
      </c>
      <c r="D169" s="123">
        <v>5000</v>
      </c>
      <c r="E169" s="123">
        <v>0</v>
      </c>
      <c r="F169" s="123">
        <v>0</v>
      </c>
      <c r="G169" s="95"/>
      <c r="H169" s="154">
        <f>SUM(C160:C169)</f>
        <v>113700</v>
      </c>
      <c r="I169" s="154">
        <f>SUM(D160:D169)</f>
        <v>370800</v>
      </c>
      <c r="J169" s="154">
        <f>SUM(E160:E169)</f>
        <v>0</v>
      </c>
      <c r="K169" s="154">
        <f>SUM(F160:F169)</f>
        <v>0</v>
      </c>
    </row>
    <row r="170" spans="1:11" x14ac:dyDescent="0.25">
      <c r="A170" s="195" t="s">
        <v>111</v>
      </c>
      <c r="B170" s="90" t="s">
        <v>182</v>
      </c>
      <c r="C170" s="91">
        <v>0</v>
      </c>
      <c r="D170" s="91">
        <v>141200</v>
      </c>
      <c r="E170" s="91">
        <v>0</v>
      </c>
      <c r="F170" s="91">
        <v>0</v>
      </c>
      <c r="G170" s="95"/>
    </row>
    <row r="171" spans="1:11" x14ac:dyDescent="0.25">
      <c r="A171" s="195" t="s">
        <v>111</v>
      </c>
      <c r="B171" s="90" t="s">
        <v>224</v>
      </c>
      <c r="C171" s="91">
        <v>0</v>
      </c>
      <c r="D171" s="91">
        <v>4000</v>
      </c>
      <c r="E171" s="91">
        <v>0</v>
      </c>
      <c r="F171" s="91">
        <v>0</v>
      </c>
      <c r="G171" s="95"/>
    </row>
    <row r="172" spans="1:11" ht="15.75" customHeight="1" x14ac:dyDescent="0.25">
      <c r="A172" s="196" t="s">
        <v>221</v>
      </c>
      <c r="B172" s="197" t="s">
        <v>222</v>
      </c>
      <c r="C172" s="92">
        <v>3800</v>
      </c>
      <c r="D172" s="92">
        <v>8000</v>
      </c>
      <c r="E172" s="92">
        <v>0</v>
      </c>
      <c r="F172" s="92">
        <v>0</v>
      </c>
      <c r="G172" s="199"/>
    </row>
    <row r="173" spans="1:11" ht="15.75" thickBot="1" x14ac:dyDescent="0.3">
      <c r="A173" s="198" t="s">
        <v>120</v>
      </c>
      <c r="B173" s="170" t="s">
        <v>216</v>
      </c>
      <c r="C173" s="123">
        <v>10600</v>
      </c>
      <c r="D173" s="123">
        <v>0</v>
      </c>
      <c r="E173" s="123">
        <v>0</v>
      </c>
      <c r="F173" s="123">
        <v>0</v>
      </c>
      <c r="H173" s="154">
        <f>SUM(C170:C173)</f>
        <v>14400</v>
      </c>
      <c r="I173" s="154">
        <f t="shared" ref="I173:K173" si="38">SUM(D170:D173)</f>
        <v>153200</v>
      </c>
      <c r="J173" s="154">
        <f t="shared" si="38"/>
        <v>0</v>
      </c>
      <c r="K173" s="154">
        <f t="shared" si="38"/>
        <v>0</v>
      </c>
    </row>
    <row r="174" spans="1:11" x14ac:dyDescent="0.25">
      <c r="A174" s="200"/>
      <c r="B174" s="201"/>
      <c r="C174" s="93"/>
      <c r="D174" s="93"/>
      <c r="E174" s="93"/>
      <c r="F174" s="93"/>
    </row>
    <row r="175" spans="1:11" x14ac:dyDescent="0.25">
      <c r="A175" s="199"/>
      <c r="B175" s="94"/>
      <c r="C175" s="95" t="s">
        <v>146</v>
      </c>
      <c r="D175" s="95"/>
      <c r="E175" s="95"/>
      <c r="F175" s="95"/>
    </row>
    <row r="176" spans="1:11" ht="18.75" thickBot="1" x14ac:dyDescent="0.3">
      <c r="A176" s="254" t="s">
        <v>147</v>
      </c>
      <c r="B176" s="255"/>
      <c r="C176" s="255"/>
      <c r="D176" s="255"/>
      <c r="E176" s="255"/>
      <c r="F176" s="255"/>
    </row>
    <row r="177" spans="1:8" x14ac:dyDescent="0.25">
      <c r="A177" s="246" t="s">
        <v>1</v>
      </c>
      <c r="B177" s="247"/>
      <c r="C177" s="250">
        <v>2017</v>
      </c>
      <c r="D177" s="250">
        <v>2018</v>
      </c>
      <c r="E177" s="250">
        <v>2019</v>
      </c>
      <c r="F177" s="250">
        <v>2020</v>
      </c>
    </row>
    <row r="178" spans="1:8" ht="15.75" thickBot="1" x14ac:dyDescent="0.3">
      <c r="A178" s="248"/>
      <c r="B178" s="249"/>
      <c r="C178" s="251"/>
      <c r="D178" s="251"/>
      <c r="E178" s="251"/>
      <c r="F178" s="251"/>
      <c r="G178" s="154"/>
    </row>
    <row r="179" spans="1:8" ht="16.5" thickBot="1" x14ac:dyDescent="0.3">
      <c r="A179" s="96" t="s">
        <v>148</v>
      </c>
      <c r="B179" s="97"/>
      <c r="C179" s="98">
        <f t="shared" ref="C179:D179" si="39">SUM(C180:C182)</f>
        <v>87400</v>
      </c>
      <c r="D179" s="98">
        <f t="shared" si="39"/>
        <v>547800</v>
      </c>
      <c r="E179" s="98">
        <f t="shared" ref="E179:F179" si="40">SUM(E180:E182)</f>
        <v>37000</v>
      </c>
      <c r="F179" s="98">
        <f t="shared" si="40"/>
        <v>37000</v>
      </c>
    </row>
    <row r="180" spans="1:8" x14ac:dyDescent="0.25">
      <c r="A180" s="202">
        <v>454</v>
      </c>
      <c r="B180" s="157" t="s">
        <v>149</v>
      </c>
      <c r="C180" s="99">
        <v>85900</v>
      </c>
      <c r="D180" s="218">
        <f>102400+14600</f>
        <v>117000</v>
      </c>
      <c r="E180" s="218">
        <v>36000</v>
      </c>
      <c r="F180" s="99">
        <v>36000</v>
      </c>
    </row>
    <row r="181" spans="1:8" x14ac:dyDescent="0.25">
      <c r="A181" s="203">
        <v>453</v>
      </c>
      <c r="B181" s="204" t="s">
        <v>150</v>
      </c>
      <c r="C181" s="100">
        <v>1500</v>
      </c>
      <c r="D181" s="219">
        <v>1000</v>
      </c>
      <c r="E181" s="219">
        <v>1000</v>
      </c>
      <c r="F181" s="100">
        <v>1000</v>
      </c>
      <c r="G181" s="176"/>
    </row>
    <row r="182" spans="1:8" ht="15.75" thickBot="1" x14ac:dyDescent="0.3">
      <c r="A182" s="203">
        <v>513</v>
      </c>
      <c r="B182" s="204" t="s">
        <v>151</v>
      </c>
      <c r="C182" s="100">
        <v>0</v>
      </c>
      <c r="D182" s="228">
        <v>429800</v>
      </c>
      <c r="E182" s="219">
        <v>0</v>
      </c>
      <c r="F182" s="100">
        <v>0</v>
      </c>
      <c r="G182" s="106">
        <f>D179-G143</f>
        <v>1000</v>
      </c>
      <c r="H182" s="154">
        <f>546800-D180</f>
        <v>429800</v>
      </c>
    </row>
    <row r="183" spans="1:8" ht="16.5" thickBot="1" x14ac:dyDescent="0.3">
      <c r="A183" s="96" t="s">
        <v>152</v>
      </c>
      <c r="B183" s="97"/>
      <c r="C183" s="98">
        <f t="shared" ref="C183:D183" si="41">SUM(C184:C185)</f>
        <v>800</v>
      </c>
      <c r="D183" s="98">
        <f t="shared" si="41"/>
        <v>50800</v>
      </c>
      <c r="E183" s="98">
        <f t="shared" ref="E183:F183" si="42">SUM(E184:E185)</f>
        <v>50800</v>
      </c>
      <c r="F183" s="98">
        <f t="shared" si="42"/>
        <v>50800</v>
      </c>
      <c r="G183" s="201"/>
    </row>
    <row r="184" spans="1:8" ht="18" customHeight="1" x14ac:dyDescent="0.25">
      <c r="A184" s="101">
        <v>821</v>
      </c>
      <c r="B184" s="102" t="s">
        <v>153</v>
      </c>
      <c r="C184" s="103">
        <v>0</v>
      </c>
      <c r="D184" s="103">
        <v>50000</v>
      </c>
      <c r="E184" s="103">
        <v>50000</v>
      </c>
      <c r="F184" s="103">
        <v>50000</v>
      </c>
    </row>
    <row r="185" spans="1:8" ht="15.75" thickBot="1" x14ac:dyDescent="0.3">
      <c r="A185" s="155">
        <v>821</v>
      </c>
      <c r="B185" s="104" t="s">
        <v>154</v>
      </c>
      <c r="C185" s="44">
        <v>800</v>
      </c>
      <c r="D185" s="44">
        <v>800</v>
      </c>
      <c r="E185" s="44">
        <v>800</v>
      </c>
      <c r="F185" s="44">
        <v>800</v>
      </c>
    </row>
    <row r="186" spans="1:8" x14ac:dyDescent="0.25">
      <c r="A186" s="199"/>
      <c r="B186" s="105"/>
      <c r="C186" s="106"/>
      <c r="D186" s="106"/>
      <c r="E186" s="106"/>
      <c r="F186" s="106"/>
    </row>
    <row r="187" spans="1:8" ht="16.5" thickBot="1" x14ac:dyDescent="0.3">
      <c r="A187" s="35"/>
      <c r="B187" s="201"/>
      <c r="C187" s="201"/>
      <c r="D187" s="201"/>
      <c r="E187" s="201"/>
      <c r="F187" s="201"/>
    </row>
    <row r="188" spans="1:8" ht="18.75" thickBot="1" x14ac:dyDescent="0.3">
      <c r="A188" s="244" t="s">
        <v>155</v>
      </c>
      <c r="B188" s="245"/>
      <c r="C188" s="245"/>
      <c r="D188" s="245"/>
      <c r="E188" s="245"/>
      <c r="F188" s="245"/>
    </row>
    <row r="189" spans="1:8" x14ac:dyDescent="0.25">
      <c r="A189" s="246" t="s">
        <v>1</v>
      </c>
      <c r="B189" s="247"/>
      <c r="C189" s="250">
        <v>2017</v>
      </c>
      <c r="D189" s="250">
        <v>2018</v>
      </c>
      <c r="E189" s="250">
        <v>2019</v>
      </c>
      <c r="F189" s="250">
        <v>2020</v>
      </c>
    </row>
    <row r="190" spans="1:8" ht="15.75" thickBot="1" x14ac:dyDescent="0.3">
      <c r="A190" s="248"/>
      <c r="B190" s="249"/>
      <c r="C190" s="251"/>
      <c r="D190" s="251"/>
      <c r="E190" s="251"/>
      <c r="F190" s="251"/>
      <c r="G190" s="154"/>
    </row>
    <row r="191" spans="1:8" ht="15.75" x14ac:dyDescent="0.25">
      <c r="A191" s="107" t="s">
        <v>156</v>
      </c>
      <c r="B191" s="151"/>
      <c r="C191" s="108">
        <f>C66</f>
        <v>1867076</v>
      </c>
      <c r="D191" s="108">
        <f>D66</f>
        <v>1932946</v>
      </c>
      <c r="E191" s="108">
        <f>E66</f>
        <v>1891046</v>
      </c>
      <c r="F191" s="108">
        <f>F66</f>
        <v>1894146</v>
      </c>
      <c r="G191" s="154"/>
    </row>
    <row r="192" spans="1:8" ht="15.75" x14ac:dyDescent="0.25">
      <c r="A192" s="109" t="s">
        <v>157</v>
      </c>
      <c r="B192" s="147"/>
      <c r="C192" s="110">
        <f>C127</f>
        <v>1714576</v>
      </c>
      <c r="D192" s="110">
        <f>D127</f>
        <v>1883146</v>
      </c>
      <c r="E192" s="110">
        <f>E127</f>
        <v>1841246</v>
      </c>
      <c r="F192" s="110">
        <f>F127</f>
        <v>1844346</v>
      </c>
      <c r="G192" s="154"/>
    </row>
    <row r="193" spans="1:7" ht="15.75" x14ac:dyDescent="0.25">
      <c r="A193" s="240" t="s">
        <v>158</v>
      </c>
      <c r="B193" s="241"/>
      <c r="C193" s="111">
        <f t="shared" ref="C193:F193" si="43">C191-C192</f>
        <v>152500</v>
      </c>
      <c r="D193" s="111">
        <f t="shared" si="43"/>
        <v>49800</v>
      </c>
      <c r="E193" s="111">
        <f t="shared" si="43"/>
        <v>49800</v>
      </c>
      <c r="F193" s="111">
        <f t="shared" si="43"/>
        <v>49800</v>
      </c>
      <c r="G193" s="154"/>
    </row>
    <row r="194" spans="1:7" ht="15.75" x14ac:dyDescent="0.25">
      <c r="A194" s="109" t="s">
        <v>159</v>
      </c>
      <c r="B194" s="147"/>
      <c r="C194" s="110">
        <f>C133</f>
        <v>18800</v>
      </c>
      <c r="D194" s="110">
        <f>D133</f>
        <v>527300</v>
      </c>
      <c r="E194" s="110">
        <f>E133</f>
        <v>200000</v>
      </c>
      <c r="F194" s="110">
        <f>F133</f>
        <v>200000</v>
      </c>
      <c r="G194" s="154"/>
    </row>
    <row r="195" spans="1:7" ht="15.75" x14ac:dyDescent="0.25">
      <c r="A195" s="109" t="s">
        <v>160</v>
      </c>
      <c r="B195" s="147"/>
      <c r="C195" s="8">
        <f>C143</f>
        <v>257900</v>
      </c>
      <c r="D195" s="8">
        <f>D143</f>
        <v>1074100</v>
      </c>
      <c r="E195" s="8">
        <f>E143</f>
        <v>236000</v>
      </c>
      <c r="F195" s="8">
        <f>F143</f>
        <v>236000</v>
      </c>
      <c r="G195" s="154"/>
    </row>
    <row r="196" spans="1:7" ht="15.75" x14ac:dyDescent="0.25">
      <c r="A196" s="240" t="s">
        <v>161</v>
      </c>
      <c r="B196" s="241"/>
      <c r="C196" s="111">
        <f t="shared" ref="C196:F196" si="44">C194-C195</f>
        <v>-239100</v>
      </c>
      <c r="D196" s="111">
        <f t="shared" si="44"/>
        <v>-546800</v>
      </c>
      <c r="E196" s="111">
        <f t="shared" si="44"/>
        <v>-36000</v>
      </c>
      <c r="F196" s="111">
        <f t="shared" si="44"/>
        <v>-36000</v>
      </c>
      <c r="G196" s="154"/>
    </row>
    <row r="197" spans="1:7" ht="15.75" x14ac:dyDescent="0.25">
      <c r="A197" s="112" t="s">
        <v>162</v>
      </c>
      <c r="B197" s="113"/>
      <c r="C197" s="114">
        <f t="shared" ref="C197:F197" si="45">C179</f>
        <v>87400</v>
      </c>
      <c r="D197" s="114">
        <f t="shared" si="45"/>
        <v>547800</v>
      </c>
      <c r="E197" s="114">
        <f t="shared" si="45"/>
        <v>37000</v>
      </c>
      <c r="F197" s="114">
        <f t="shared" si="45"/>
        <v>37000</v>
      </c>
      <c r="G197" s="154"/>
    </row>
    <row r="198" spans="1:7" ht="15.75" x14ac:dyDescent="0.25">
      <c r="A198" s="112" t="s">
        <v>163</v>
      </c>
      <c r="B198" s="113"/>
      <c r="C198" s="114">
        <f t="shared" ref="C198:F198" si="46">C183</f>
        <v>800</v>
      </c>
      <c r="D198" s="114">
        <f t="shared" si="46"/>
        <v>50800</v>
      </c>
      <c r="E198" s="114">
        <f t="shared" si="46"/>
        <v>50800</v>
      </c>
      <c r="F198" s="114">
        <f t="shared" si="46"/>
        <v>50800</v>
      </c>
      <c r="G198" s="154"/>
    </row>
    <row r="199" spans="1:7" ht="16.5" thickBot="1" x14ac:dyDescent="0.3">
      <c r="A199" s="242" t="s">
        <v>164</v>
      </c>
      <c r="B199" s="243"/>
      <c r="C199" s="115">
        <f t="shared" ref="C199:F199" si="47">C197-C198</f>
        <v>86600</v>
      </c>
      <c r="D199" s="115">
        <f t="shared" si="47"/>
        <v>497000</v>
      </c>
      <c r="E199" s="115">
        <f t="shared" si="47"/>
        <v>-13800</v>
      </c>
      <c r="F199" s="115">
        <f t="shared" si="47"/>
        <v>-13800</v>
      </c>
      <c r="G199" s="154"/>
    </row>
    <row r="200" spans="1:7" ht="16.5" thickBot="1" x14ac:dyDescent="0.3">
      <c r="A200" s="205" t="s">
        <v>165</v>
      </c>
      <c r="B200" s="116"/>
      <c r="C200" s="206">
        <f t="shared" ref="C200:F200" si="48">C193+C196+C199</f>
        <v>0</v>
      </c>
      <c r="D200" s="206">
        <f t="shared" si="48"/>
        <v>0</v>
      </c>
      <c r="E200" s="206">
        <f t="shared" si="48"/>
        <v>0</v>
      </c>
      <c r="F200" s="206">
        <f t="shared" si="48"/>
        <v>0</v>
      </c>
    </row>
    <row r="201" spans="1:7" x14ac:dyDescent="0.25">
      <c r="G201" s="154"/>
    </row>
    <row r="202" spans="1:7" x14ac:dyDescent="0.25">
      <c r="B202" s="207" t="s">
        <v>166</v>
      </c>
      <c r="C202" s="154">
        <f t="shared" ref="C202:C203" si="49">C191+C194+C197</f>
        <v>1973276</v>
      </c>
      <c r="D202" s="154">
        <f t="shared" ref="D202:F202" si="50">D191+D194+D197</f>
        <v>3008046</v>
      </c>
      <c r="E202" s="154">
        <f t="shared" si="50"/>
        <v>2128046</v>
      </c>
      <c r="F202" s="154">
        <f t="shared" si="50"/>
        <v>2131146</v>
      </c>
      <c r="G202" s="154"/>
    </row>
    <row r="203" spans="1:7" x14ac:dyDescent="0.25">
      <c r="B203" s="207" t="s">
        <v>167</v>
      </c>
      <c r="C203" s="154">
        <f t="shared" si="49"/>
        <v>1973276</v>
      </c>
      <c r="D203" s="154">
        <f t="shared" ref="D203:F203" si="51">D192+D195+D198</f>
        <v>3008046</v>
      </c>
      <c r="E203" s="154">
        <f t="shared" si="51"/>
        <v>2128046</v>
      </c>
      <c r="F203" s="154">
        <f t="shared" si="51"/>
        <v>2131146</v>
      </c>
      <c r="G203" s="154"/>
    </row>
    <row r="204" spans="1:7" x14ac:dyDescent="0.25">
      <c r="B204" s="207"/>
      <c r="C204" s="154"/>
      <c r="D204" s="154"/>
      <c r="E204" s="154"/>
      <c r="F204" s="154"/>
      <c r="G204" s="154"/>
    </row>
    <row r="205" spans="1:7" x14ac:dyDescent="0.25">
      <c r="B205" s="207" t="s">
        <v>168</v>
      </c>
      <c r="C205" s="154">
        <f>C202-C65</f>
        <v>1962251</v>
      </c>
      <c r="D205" s="154">
        <f>D202-D65</f>
        <v>2992236</v>
      </c>
      <c r="E205" s="154">
        <f>E202-E65</f>
        <v>2112236</v>
      </c>
      <c r="F205" s="154">
        <f>F202-F65</f>
        <v>2115336</v>
      </c>
      <c r="G205" s="154"/>
    </row>
    <row r="206" spans="1:7" x14ac:dyDescent="0.25">
      <c r="B206" s="207" t="s">
        <v>169</v>
      </c>
      <c r="C206" s="154">
        <f>C203-C126</f>
        <v>1444396</v>
      </c>
      <c r="D206" s="154">
        <f>D203-D126</f>
        <v>2324946</v>
      </c>
      <c r="E206" s="154">
        <f>E203-E126</f>
        <v>1444946</v>
      </c>
      <c r="F206" s="154">
        <f>F203-F126</f>
        <v>1448046</v>
      </c>
      <c r="G206" s="154"/>
    </row>
    <row r="207" spans="1:7" x14ac:dyDescent="0.25">
      <c r="B207" s="207"/>
      <c r="C207" s="154"/>
      <c r="D207" s="154"/>
      <c r="E207" s="154"/>
      <c r="F207" s="154"/>
    </row>
    <row r="209" spans="2:6" x14ac:dyDescent="0.25">
      <c r="B209" s="141" t="s">
        <v>170</v>
      </c>
    </row>
    <row r="211" spans="2:6" x14ac:dyDescent="0.25">
      <c r="B211" s="117" t="s">
        <v>218</v>
      </c>
      <c r="C211" s="117"/>
      <c r="D211" s="117"/>
      <c r="E211" s="117"/>
      <c r="F211" s="117"/>
    </row>
    <row r="212" spans="2:6" x14ac:dyDescent="0.25">
      <c r="B212" s="117" t="s">
        <v>217</v>
      </c>
    </row>
  </sheetData>
  <mergeCells count="38">
    <mergeCell ref="A1:F1"/>
    <mergeCell ref="A2:B3"/>
    <mergeCell ref="C2:C3"/>
    <mergeCell ref="D2:D3"/>
    <mergeCell ref="E2:E3"/>
    <mergeCell ref="F2:F3"/>
    <mergeCell ref="A4:B4"/>
    <mergeCell ref="A12:B12"/>
    <mergeCell ref="A69:F69"/>
    <mergeCell ref="A70:B71"/>
    <mergeCell ref="C70:C71"/>
    <mergeCell ref="D70:D71"/>
    <mergeCell ref="E70:E71"/>
    <mergeCell ref="F70:F71"/>
    <mergeCell ref="A133:B133"/>
    <mergeCell ref="A143:B143"/>
    <mergeCell ref="A176:F176"/>
    <mergeCell ref="A88:B88"/>
    <mergeCell ref="A130:F130"/>
    <mergeCell ref="A131:B132"/>
    <mergeCell ref="C131:C132"/>
    <mergeCell ref="D131:D132"/>
    <mergeCell ref="E131:E132"/>
    <mergeCell ref="F131:F132"/>
    <mergeCell ref="A177:B178"/>
    <mergeCell ref="C177:C178"/>
    <mergeCell ref="D177:D178"/>
    <mergeCell ref="E177:E178"/>
    <mergeCell ref="F177:F178"/>
    <mergeCell ref="A193:B193"/>
    <mergeCell ref="A196:B196"/>
    <mergeCell ref="A199:B199"/>
    <mergeCell ref="A188:F188"/>
    <mergeCell ref="A189:B190"/>
    <mergeCell ref="C189:C190"/>
    <mergeCell ref="D189:D190"/>
    <mergeCell ref="E189:E190"/>
    <mergeCell ref="F189:F190"/>
  </mergeCells>
  <pageMargins left="0.7" right="0.7" top="0.75" bottom="0.75" header="0.3" footer="0.3"/>
  <pageSetup paperSize="9" scale="52" fitToHeight="0" orientation="portrait" r:id="rId1"/>
  <headerFooter>
    <oddHeader xml:space="preserve">&amp;C&amp;"Arial,Tučné"&amp;14Viacročný rozpočet
na roky 2018 - 2020&amp;"-,Normálne"&amp;11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18-20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2017-12-02T11:40:31Z</dcterms:modified>
</cp:coreProperties>
</file>