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<sst xmlns="http://schemas.openxmlformats.org/spreadsheetml/2006/main" count="260" uniqueCount="212">
  <si>
    <t>Rozpočet obce Heľpa</t>
  </si>
  <si>
    <t>na rok 2007</t>
  </si>
  <si>
    <t>v tis. Sk</t>
  </si>
  <si>
    <t>Bežný rozpočet - príjmy</t>
  </si>
  <si>
    <t>Názov položky</t>
  </si>
  <si>
    <t>Rozpočet 2007</t>
  </si>
  <si>
    <t>zmena I.</t>
  </si>
  <si>
    <t>zmena II.</t>
  </si>
  <si>
    <t>zmena III.</t>
  </si>
  <si>
    <t>zmena IV.</t>
  </si>
  <si>
    <t>skutočnosť   12</t>
  </si>
  <si>
    <t>daňové príjmy</t>
  </si>
  <si>
    <t>výnos dane pre územnú samosprávu</t>
  </si>
  <si>
    <t>daň z pozemkov FO, PO</t>
  </si>
  <si>
    <t>daň zo stavieb FO, PO</t>
  </si>
  <si>
    <t>daň z bytov FO</t>
  </si>
  <si>
    <t>daň za psa</t>
  </si>
  <si>
    <t>daň za nevýherné hracie prístroje</t>
  </si>
  <si>
    <t>daň za užívanie verejného priestranstva</t>
  </si>
  <si>
    <t>MP za zber a odvoz odpadu</t>
  </si>
  <si>
    <t>nedaňové príjmy</t>
  </si>
  <si>
    <t>dividendy</t>
  </si>
  <si>
    <t>prenájom pozemkov + hrob.miesto</t>
  </si>
  <si>
    <t>prenájom bytov</t>
  </si>
  <si>
    <t>prenájom budov</t>
  </si>
  <si>
    <t xml:space="preserve">správne poplatky </t>
  </si>
  <si>
    <t>poplatky za reláciu v  MR</t>
  </si>
  <si>
    <t>poplatky za Dom smútku</t>
  </si>
  <si>
    <t>poplatky za fotokopírovanie</t>
  </si>
  <si>
    <t>príjem za odpadové nádoby</t>
  </si>
  <si>
    <t>príjmy z kultúrnej činnosti + Heľpan,Drišľak</t>
  </si>
  <si>
    <t>príjmy HDST - vstupné</t>
  </si>
  <si>
    <t>ostatné príjmy</t>
  </si>
  <si>
    <t>príjem za opatrovateľskú službu</t>
  </si>
  <si>
    <t>prijem za separovaný zber</t>
  </si>
  <si>
    <t>prijem za služby nebyt.priestorov</t>
  </si>
  <si>
    <t>ZUŠ - školné</t>
  </si>
  <si>
    <t>MŠ - príspevok rodičov na náklady zariadenia</t>
  </si>
  <si>
    <t xml:space="preserve">réžia ZŠS </t>
  </si>
  <si>
    <t>predaj prebytočného majetku</t>
  </si>
  <si>
    <t>úroky</t>
  </si>
  <si>
    <t>úroky z ZBU, TV</t>
  </si>
  <si>
    <t>príjem z výťažkov lotérií a hazardných hier</t>
  </si>
  <si>
    <t>príjem za dobropisy a vratky</t>
  </si>
  <si>
    <t>príjmy z refundácii - skladník CO</t>
  </si>
  <si>
    <t>refundácia prostriedkov zo SF</t>
  </si>
  <si>
    <t>refundácia za rekvalifikačné kurzy</t>
  </si>
  <si>
    <t>refundácia za vodu, telefón ZŠ</t>
  </si>
  <si>
    <t>refundácia za Materské centrum</t>
  </si>
  <si>
    <t>vyúčtovanie služieb nebyt.priestorov</t>
  </si>
  <si>
    <t>ostatné refundácie</t>
  </si>
  <si>
    <t>náhrady priestupkového konania</t>
  </si>
  <si>
    <t>granty, dotácie, transfery</t>
  </si>
  <si>
    <t>Granty na HDST sponzori</t>
  </si>
  <si>
    <t>Grant Lesy SR</t>
  </si>
  <si>
    <t>Dotácia na matriku + hlásenie pobytu</t>
  </si>
  <si>
    <t>Dotácia na stavebný úrad</t>
  </si>
  <si>
    <t>Transfer na ZŠ - právny subjekt</t>
  </si>
  <si>
    <t>Dotácia na deti v hm.núdzi /strava,pomôcky,motivačný/</t>
  </si>
  <si>
    <t>Transfer na rodinné prídavky</t>
  </si>
  <si>
    <t>Transfer na aktiv.činnosť</t>
  </si>
  <si>
    <t>Dotácia na knihy</t>
  </si>
  <si>
    <t>Dotácia na individuálne potreby obce</t>
  </si>
  <si>
    <t>príjem za SpU STA</t>
  </si>
  <si>
    <t>príjem za SpU ŠKOL</t>
  </si>
  <si>
    <t>príjem za SpU SOC</t>
  </si>
  <si>
    <t>Dotácia na HDST od VUC</t>
  </si>
  <si>
    <t>BEŽNÉ PRÍJMY obec:</t>
  </si>
  <si>
    <t>236</t>
  </si>
  <si>
    <t>Vlastný príjem ZŠ</t>
  </si>
  <si>
    <t>BEŽNÉ PRÍJMY CELKOM:</t>
  </si>
  <si>
    <t>Bežný rozpočet - výdavky</t>
  </si>
  <si>
    <t>skutočnosť</t>
  </si>
  <si>
    <t>Všeobecné verejné služby</t>
  </si>
  <si>
    <t>01116</t>
  </si>
  <si>
    <t>Výdavky verejnej správy - obec, samospráva</t>
  </si>
  <si>
    <t>0112</t>
  </si>
  <si>
    <t>Fin.a rozpoč.oblasť - HKON, OZ, audit, bank.poplatky</t>
  </si>
  <si>
    <t>0133</t>
  </si>
  <si>
    <t>Matričný úrad + evidencia obyvateľstva</t>
  </si>
  <si>
    <t>Civilná ochrana</t>
  </si>
  <si>
    <t>0220</t>
  </si>
  <si>
    <t>Sklad CO</t>
  </si>
  <si>
    <t xml:space="preserve">Požiarna ochrana </t>
  </si>
  <si>
    <t>0320</t>
  </si>
  <si>
    <t>Obecný hasičský zbor</t>
  </si>
  <si>
    <t>Všeobecná ekonomická oblasť</t>
  </si>
  <si>
    <t>0411</t>
  </si>
  <si>
    <t>Členské príspevky-ZMOS,ZStRud,PRVA,Asoc.hor.sídel,</t>
  </si>
  <si>
    <t>04214</t>
  </si>
  <si>
    <t>Pozemkové úpravy - ROEP</t>
  </si>
  <si>
    <t>0443</t>
  </si>
  <si>
    <t>Spoločný stavebný úrad</t>
  </si>
  <si>
    <t>04513</t>
  </si>
  <si>
    <t>Miest.komunikácie-údržba ciest,zimná údržba,parkoviská</t>
  </si>
  <si>
    <t>0490</t>
  </si>
  <si>
    <t>Správa obecných objektov a majetku</t>
  </si>
  <si>
    <t>Ochrana životného prostredia</t>
  </si>
  <si>
    <t>0510</t>
  </si>
  <si>
    <t>Nakladanie s odpadmi</t>
  </si>
  <si>
    <t>0560</t>
  </si>
  <si>
    <t>Verejná zeleň, čistenie potokov</t>
  </si>
  <si>
    <t>Občianska vybavenosť</t>
  </si>
  <si>
    <t>0610</t>
  </si>
  <si>
    <t>Príspevok do fondu opráv ŠB</t>
  </si>
  <si>
    <t>0640</t>
  </si>
  <si>
    <t>Verejné osvetlenie</t>
  </si>
  <si>
    <t>Rekreácia, šport, kultúra, náboženstvo</t>
  </si>
  <si>
    <t>0810</t>
  </si>
  <si>
    <t>Príspevok pre Športový klub</t>
  </si>
  <si>
    <t>Údržba štadióna,baru,ľadovej plochy</t>
  </si>
  <si>
    <t>0820</t>
  </si>
  <si>
    <t>Riadenie kultúrnych činností, propagácia,reklama</t>
  </si>
  <si>
    <t>08203</t>
  </si>
  <si>
    <t>Údržba amfiteátra</t>
  </si>
  <si>
    <t>08205</t>
  </si>
  <si>
    <t xml:space="preserve">Miestna ľudová knižnica </t>
  </si>
  <si>
    <t>08209</t>
  </si>
  <si>
    <t>Horehronské dni spevu a tanca - obec</t>
  </si>
  <si>
    <t>Horehronské dni spevu a tanca - BBSK</t>
  </si>
  <si>
    <t>HDST - prevod vstupného SOS</t>
  </si>
  <si>
    <t>0830</t>
  </si>
  <si>
    <t>Údržba miest.rozhlasu, SOZA, obecná kronika</t>
  </si>
  <si>
    <t>0840</t>
  </si>
  <si>
    <t>Prevádzka Domu smútku a cintorína</t>
  </si>
  <si>
    <t>0860</t>
  </si>
  <si>
    <t>Rezerva na kul. a šport. reprezentáciu - minigranty</t>
  </si>
  <si>
    <t>Vzdelávanie</t>
  </si>
  <si>
    <t>09111</t>
  </si>
  <si>
    <t>MŠ  + mat.centrum</t>
  </si>
  <si>
    <t>09121</t>
  </si>
  <si>
    <t>ZŠ -údržba priestorov</t>
  </si>
  <si>
    <t>09501</t>
  </si>
  <si>
    <t>ZUŠ</t>
  </si>
  <si>
    <t>09601</t>
  </si>
  <si>
    <t>ZŠS</t>
  </si>
  <si>
    <t>09607</t>
  </si>
  <si>
    <t>Spoločný školský úrad</t>
  </si>
  <si>
    <t>Sociálne zabezpečenie</t>
  </si>
  <si>
    <t>10202</t>
  </si>
  <si>
    <t>Opatrovateľská služba</t>
  </si>
  <si>
    <t>10203</t>
  </si>
  <si>
    <t>Spoločný úrad OSL a sociálnej pomoci</t>
  </si>
  <si>
    <t xml:space="preserve">Mesiac úcty k starším, zlatá svadba </t>
  </si>
  <si>
    <t>10404</t>
  </si>
  <si>
    <t>Uvítanie detí do života</t>
  </si>
  <si>
    <t>1050</t>
  </si>
  <si>
    <t>Aktivačná činnosť</t>
  </si>
  <si>
    <t>10701</t>
  </si>
  <si>
    <t>Prídavky na deti</t>
  </si>
  <si>
    <t>Príspevok hm.núdze -strava, pomôcky, motivačný</t>
  </si>
  <si>
    <t>10703</t>
  </si>
  <si>
    <t>Sociálna pomoc  občanom v núdzi</t>
  </si>
  <si>
    <t>1090</t>
  </si>
  <si>
    <t>Soc. pomoc pri živelných pohromách</t>
  </si>
  <si>
    <t>BEŽNÉ VÝDAVKY:</t>
  </si>
  <si>
    <t>Transfer pre ZŠ</t>
  </si>
  <si>
    <t>09502</t>
  </si>
  <si>
    <t>Transfer pre ŠKD</t>
  </si>
  <si>
    <t>Transfer pre ZŠS</t>
  </si>
  <si>
    <t>BEŽNÉ VÝDAVKY CELKOM:</t>
  </si>
  <si>
    <t>Kapitálový rozpočet</t>
  </si>
  <si>
    <t>príjem z predaja pozemkov</t>
  </si>
  <si>
    <t>grant na RP amfiteáter</t>
  </si>
  <si>
    <t>grant na viacúčelové ihrisko</t>
  </si>
  <si>
    <t>KAPITÁLOVÉ PRÍJMY CELKOM:</t>
  </si>
  <si>
    <t>odkúpenie stavebných pozemkov</t>
  </si>
  <si>
    <t xml:space="preserve">projektová dokumentácia lyž. vlek+ VN prípojka </t>
  </si>
  <si>
    <t>kanalizácia</t>
  </si>
  <si>
    <t>výstavba lyž. Vleku + VN prípojky</t>
  </si>
  <si>
    <t>výstavba viacúčelového ihriska</t>
  </si>
  <si>
    <t>výstavba rekl.panela na ihrisku</t>
  </si>
  <si>
    <t>nákup dopr.prac.strojov k nákl.vozidlám</t>
  </si>
  <si>
    <t>nákup kov.konštrukcie haly PD</t>
  </si>
  <si>
    <t>vybudovanie hospodárskeho dvora</t>
  </si>
  <si>
    <t>nákup drviča konárov, hydraulického lisu</t>
  </si>
  <si>
    <t>výsadba stromovej aleje Burkovaná</t>
  </si>
  <si>
    <t>nákup mantinelov pre klzisko</t>
  </si>
  <si>
    <t>výstavba drevenice a reklamného pútača</t>
  </si>
  <si>
    <t>09</t>
  </si>
  <si>
    <t>školstvo - kapitálové výdavky</t>
  </si>
  <si>
    <t>KAPITÁLOVÉ VÝDAVKY CELKOM:</t>
  </si>
  <si>
    <t>Finančné operácie</t>
  </si>
  <si>
    <t>príjmy</t>
  </si>
  <si>
    <t>splátky návratnej finančnej výpomoci - Lepková</t>
  </si>
  <si>
    <t>prevody z finančných fondov</t>
  </si>
  <si>
    <t>výdavky</t>
  </si>
  <si>
    <t>splácanie úveru</t>
  </si>
  <si>
    <t>FINANČNÉ OPERÁCIE CELKOM:</t>
  </si>
  <si>
    <t>S U M A R I Z Á C I A    R O Z P O Č T U</t>
  </si>
  <si>
    <t>príjmy bežného rozpočtu</t>
  </si>
  <si>
    <t>výdavky bežného rozpočtu</t>
  </si>
  <si>
    <t>prebytok bežného rozpočtu</t>
  </si>
  <si>
    <t>príjmy kapitálového rozpočtu</t>
  </si>
  <si>
    <t>výdavky kapitálového rozpočtu</t>
  </si>
  <si>
    <t>schodok kapitálového rozpočtu</t>
  </si>
  <si>
    <t>finančné operácie príjmové</t>
  </si>
  <si>
    <t>finančné operácie výdavkové</t>
  </si>
  <si>
    <t>rozdiel finančných operácií</t>
  </si>
  <si>
    <t>CELKOVÝ  STAV  ROZPOČTU:</t>
  </si>
  <si>
    <t>Rekapitulácia:</t>
  </si>
  <si>
    <t>Príjmy celkom:</t>
  </si>
  <si>
    <t>Výdavky celkom:</t>
  </si>
  <si>
    <t>Obecné zastupiteľstvo obce Heľpa schválilo rozpočtové opatrenie Uznesením č. 31/2006.</t>
  </si>
  <si>
    <t>Obecné zastupiteľstvo obce Heľpa schválilo rozpočtové opatrenie Uznesením č. 24/2007.</t>
  </si>
  <si>
    <t>Obecné zastupiteľstvo obce Heľpa schválilo rozpočtové opatrenie Uznesením č. 50/2007.</t>
  </si>
  <si>
    <t>Obecné zastupiteľstvo obce Heľpa schválilo rozpočtové opatrenie Uznesením č. 64/2007.</t>
  </si>
  <si>
    <t>Obecné zastupiteľstvo obce Heľpa schválilo rozpočtové opatrenie Uznesením č. 81/2007.</t>
  </si>
  <si>
    <t>Príjmy obce v plnení rozpočtu:</t>
  </si>
  <si>
    <t>Výdavky obce v čerpaní rozpočtu:</t>
  </si>
  <si>
    <t>Príjmy celkom bez FO pre HV:</t>
  </si>
  <si>
    <t>Výdavky celkom bez FO pre HV: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</si>
</sst>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Bookman Old Style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Bookman Old Style"/>
      <family val="1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left"/>
    </xf>
    <xf numFmtId="0" fontId="6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3" fontId="0" fillId="0" borderId="7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4" fillId="2" borderId="7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8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3" fontId="0" fillId="0" borderId="0" xfId="0" applyNumberFormat="1" applyAlignment="1">
      <alignment horizontal="left"/>
    </xf>
    <xf numFmtId="0" fontId="6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3" fontId="2" fillId="2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4" borderId="0" xfId="0" applyFont="1" applyFill="1" applyBorder="1" applyAlignment="1">
      <alignment/>
    </xf>
    <xf numFmtId="3" fontId="4" fillId="4" borderId="0" xfId="0" applyNumberFormat="1" applyFont="1" applyFill="1" applyAlignment="1">
      <alignment horizontal="right"/>
    </xf>
    <xf numFmtId="0" fontId="3" fillId="5" borderId="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4" fillId="5" borderId="10" xfId="0" applyFont="1" applyFill="1" applyBorder="1" applyAlignment="1">
      <alignment/>
    </xf>
    <xf numFmtId="3" fontId="4" fillId="5" borderId="10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5" borderId="10" xfId="0" applyFill="1" applyBorder="1" applyAlignment="1">
      <alignment/>
    </xf>
    <xf numFmtId="49" fontId="4" fillId="5" borderId="10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5" xfId="0" applyBorder="1" applyAlignment="1">
      <alignment horizontal="left"/>
    </xf>
    <xf numFmtId="49" fontId="0" fillId="0" borderId="7" xfId="0" applyNumberFormat="1" applyFill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49" fontId="0" fillId="0" borderId="8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7" xfId="0" applyNumberFormat="1" applyBorder="1" applyAlignment="1">
      <alignment/>
    </xf>
    <xf numFmtId="0" fontId="2" fillId="5" borderId="10" xfId="0" applyFont="1" applyFill="1" applyBorder="1" applyAlignment="1">
      <alignment/>
    </xf>
    <xf numFmtId="3" fontId="2" fillId="5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6" borderId="1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4" borderId="10" xfId="0" applyFont="1" applyFill="1" applyBorder="1" applyAlignment="1">
      <alignment horizontal="right" wrapText="1"/>
    </xf>
    <xf numFmtId="0" fontId="0" fillId="4" borderId="7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6" fillId="0" borderId="4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6" fillId="0" borderId="17" xfId="0" applyFont="1" applyBorder="1" applyAlignment="1">
      <alignment/>
    </xf>
    <xf numFmtId="49" fontId="0" fillId="0" borderId="7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2" fillId="6" borderId="1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Alignment="1">
      <alignment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3" fontId="2" fillId="7" borderId="10" xfId="0" applyNumberFormat="1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8" fillId="8" borderId="1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9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0" fontId="11" fillId="8" borderId="8" xfId="0" applyFont="1" applyFill="1" applyBorder="1" applyAlignment="1">
      <alignment/>
    </xf>
    <xf numFmtId="0" fontId="12" fillId="0" borderId="9" xfId="0" applyFont="1" applyBorder="1" applyAlignment="1">
      <alignment/>
    </xf>
    <xf numFmtId="3" fontId="13" fillId="8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workbookViewId="0" topLeftCell="A184">
      <selection activeCell="A2" sqref="A2:H2"/>
    </sheetView>
  </sheetViews>
  <sheetFormatPr defaultColWidth="9.00390625" defaultRowHeight="12.75"/>
  <cols>
    <col min="1" max="1" width="5.875" style="0" customWidth="1"/>
    <col min="2" max="2" width="37.25390625" style="0" customWidth="1"/>
    <col min="8" max="8" width="10.00390625" style="0" customWidth="1"/>
  </cols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0.25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ht="15.75">
      <c r="A3" s="3" t="s">
        <v>2</v>
      </c>
      <c r="B3" s="3"/>
      <c r="C3" s="3"/>
      <c r="D3" s="3"/>
      <c r="E3" s="3"/>
      <c r="F3" s="3"/>
      <c r="G3" s="3"/>
      <c r="H3" s="3"/>
      <c r="I3" s="4"/>
    </row>
    <row r="4" ht="12.75">
      <c r="I4" s="5"/>
    </row>
    <row r="5" spans="1:9" ht="18">
      <c r="A5" s="6" t="s">
        <v>3</v>
      </c>
      <c r="B5" s="7"/>
      <c r="C5" s="7"/>
      <c r="D5" s="7"/>
      <c r="E5" s="7"/>
      <c r="F5" s="7"/>
      <c r="G5" s="7"/>
      <c r="H5" s="7"/>
      <c r="I5" s="8"/>
    </row>
    <row r="6" spans="1:9" ht="12.75">
      <c r="A6" s="9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5"/>
    </row>
    <row r="7" spans="1:9" ht="12.75">
      <c r="A7" s="13"/>
      <c r="B7" s="14"/>
      <c r="C7" s="15"/>
      <c r="D7" s="15"/>
      <c r="E7" s="15"/>
      <c r="F7" s="15"/>
      <c r="G7" s="15"/>
      <c r="H7" s="16"/>
      <c r="I7" s="5"/>
    </row>
    <row r="8" spans="1:9" ht="12.75">
      <c r="A8" s="17" t="s">
        <v>11</v>
      </c>
      <c r="B8" s="18"/>
      <c r="C8" s="19">
        <f aca="true" t="shared" si="0" ref="C8:H8">SUM(C9:C16)</f>
        <v>17133</v>
      </c>
      <c r="D8" s="19">
        <f t="shared" si="0"/>
        <v>18365</v>
      </c>
      <c r="E8" s="19">
        <f t="shared" si="0"/>
        <v>20275</v>
      </c>
      <c r="F8" s="19">
        <f t="shared" si="0"/>
        <v>20265</v>
      </c>
      <c r="G8" s="19">
        <f t="shared" si="0"/>
        <v>20674</v>
      </c>
      <c r="H8" s="19">
        <f t="shared" si="0"/>
        <v>20554</v>
      </c>
      <c r="I8" s="5"/>
    </row>
    <row r="9" spans="1:9" ht="13.5" thickBot="1">
      <c r="A9" s="20">
        <v>111</v>
      </c>
      <c r="B9" s="20" t="s">
        <v>12</v>
      </c>
      <c r="C9" s="21">
        <v>16000</v>
      </c>
      <c r="D9" s="22">
        <v>17200</v>
      </c>
      <c r="E9" s="22">
        <v>19100</v>
      </c>
      <c r="F9" s="21">
        <v>19100</v>
      </c>
      <c r="G9" s="22">
        <v>19500</v>
      </c>
      <c r="H9" s="21">
        <v>19495</v>
      </c>
      <c r="I9" s="5"/>
    </row>
    <row r="10" spans="1:9" ht="12.75">
      <c r="A10" s="23">
        <v>121</v>
      </c>
      <c r="B10" s="24" t="s">
        <v>13</v>
      </c>
      <c r="C10" s="24">
        <v>398</v>
      </c>
      <c r="D10" s="24">
        <v>398</v>
      </c>
      <c r="E10" s="24">
        <v>398</v>
      </c>
      <c r="F10" s="24">
        <v>398</v>
      </c>
      <c r="G10" s="24">
        <v>398</v>
      </c>
      <c r="H10" s="24">
        <v>292</v>
      </c>
      <c r="I10" s="5"/>
    </row>
    <row r="11" spans="1:9" ht="12.75">
      <c r="A11" s="25">
        <v>121</v>
      </c>
      <c r="B11" s="26" t="s">
        <v>14</v>
      </c>
      <c r="C11" s="26">
        <v>380</v>
      </c>
      <c r="D11" s="26">
        <v>380</v>
      </c>
      <c r="E11" s="26">
        <v>380</v>
      </c>
      <c r="F11" s="26">
        <v>380</v>
      </c>
      <c r="G11" s="27">
        <v>388</v>
      </c>
      <c r="H11" s="26">
        <v>387</v>
      </c>
      <c r="I11" s="5"/>
    </row>
    <row r="12" spans="1:9" ht="13.5" thickBot="1">
      <c r="A12" s="28">
        <v>121</v>
      </c>
      <c r="B12" s="29" t="s">
        <v>15</v>
      </c>
      <c r="C12" s="29">
        <v>2</v>
      </c>
      <c r="D12" s="29">
        <v>2</v>
      </c>
      <c r="E12" s="29">
        <v>2</v>
      </c>
      <c r="F12" s="29">
        <v>2</v>
      </c>
      <c r="G12" s="29">
        <v>2</v>
      </c>
      <c r="H12" s="29">
        <v>2</v>
      </c>
      <c r="I12" s="30">
        <f>SUM(G10:G12)</f>
        <v>788</v>
      </c>
    </row>
    <row r="13" spans="1:9" ht="12.75">
      <c r="A13" s="23">
        <v>133</v>
      </c>
      <c r="B13" s="24" t="s">
        <v>16</v>
      </c>
      <c r="C13" s="24">
        <v>13</v>
      </c>
      <c r="D13" s="24">
        <v>13</v>
      </c>
      <c r="E13" s="24">
        <v>13</v>
      </c>
      <c r="F13" s="24">
        <v>13</v>
      </c>
      <c r="G13" s="31">
        <v>14</v>
      </c>
      <c r="H13" s="24">
        <v>14</v>
      </c>
      <c r="I13" s="5"/>
    </row>
    <row r="14" spans="1:9" ht="12.75">
      <c r="A14" s="25">
        <v>133</v>
      </c>
      <c r="B14" s="26" t="s">
        <v>17</v>
      </c>
      <c r="C14" s="26">
        <v>10</v>
      </c>
      <c r="D14" s="26">
        <v>10</v>
      </c>
      <c r="E14" s="26">
        <v>10</v>
      </c>
      <c r="F14" s="26">
        <v>10</v>
      </c>
      <c r="G14" s="27">
        <v>7</v>
      </c>
      <c r="H14" s="26">
        <v>7</v>
      </c>
      <c r="I14" s="5"/>
    </row>
    <row r="15" spans="1:9" ht="12.75">
      <c r="A15" s="25">
        <v>133</v>
      </c>
      <c r="B15" s="26" t="s">
        <v>18</v>
      </c>
      <c r="C15" s="26">
        <v>50</v>
      </c>
      <c r="D15" s="26">
        <v>50</v>
      </c>
      <c r="E15" s="27">
        <v>60</v>
      </c>
      <c r="F15" s="32">
        <v>50</v>
      </c>
      <c r="G15" s="32">
        <v>50</v>
      </c>
      <c r="H15" s="32">
        <v>43</v>
      </c>
      <c r="I15" s="5"/>
    </row>
    <row r="16" spans="1:9" ht="13.5" thickBot="1">
      <c r="A16" s="28">
        <v>133</v>
      </c>
      <c r="B16" s="29" t="s">
        <v>19</v>
      </c>
      <c r="C16" s="29">
        <v>280</v>
      </c>
      <c r="D16" s="33">
        <v>312</v>
      </c>
      <c r="E16" s="29">
        <v>312</v>
      </c>
      <c r="F16" s="29">
        <v>312</v>
      </c>
      <c r="G16" s="33">
        <v>315</v>
      </c>
      <c r="H16" s="29">
        <v>314</v>
      </c>
      <c r="I16" s="30">
        <f>SUM(G13:G16)</f>
        <v>386</v>
      </c>
    </row>
    <row r="17" spans="1:9" ht="12.75">
      <c r="A17" s="34" t="s">
        <v>20</v>
      </c>
      <c r="B17" s="35"/>
      <c r="C17" s="36">
        <f aca="true" t="shared" si="1" ref="C17:H17">SUM(C18:C36)</f>
        <v>1983</v>
      </c>
      <c r="D17" s="36">
        <f t="shared" si="1"/>
        <v>1983</v>
      </c>
      <c r="E17" s="36">
        <f t="shared" si="1"/>
        <v>2570</v>
      </c>
      <c r="F17" s="36">
        <f t="shared" si="1"/>
        <v>2698</v>
      </c>
      <c r="G17" s="36">
        <f t="shared" si="1"/>
        <v>3076</v>
      </c>
      <c r="H17" s="36">
        <f t="shared" si="1"/>
        <v>2991</v>
      </c>
      <c r="I17" s="5"/>
    </row>
    <row r="18" spans="1:9" ht="12.75">
      <c r="A18" s="37">
        <v>211</v>
      </c>
      <c r="B18" s="38" t="s">
        <v>21</v>
      </c>
      <c r="C18" s="39">
        <v>0</v>
      </c>
      <c r="D18" s="39">
        <v>0</v>
      </c>
      <c r="E18" s="40">
        <v>423</v>
      </c>
      <c r="F18" s="39">
        <v>423</v>
      </c>
      <c r="G18" s="39">
        <v>423</v>
      </c>
      <c r="H18" s="39">
        <v>423</v>
      </c>
      <c r="I18" s="41"/>
    </row>
    <row r="19" spans="1:9" ht="12.75">
      <c r="A19" s="25">
        <v>212</v>
      </c>
      <c r="B19" s="26" t="s">
        <v>22</v>
      </c>
      <c r="C19" s="26">
        <v>15</v>
      </c>
      <c r="D19" s="26">
        <v>15</v>
      </c>
      <c r="E19" s="26">
        <v>15</v>
      </c>
      <c r="F19" s="26">
        <v>15</v>
      </c>
      <c r="G19" s="27">
        <v>20</v>
      </c>
      <c r="H19" s="26">
        <v>19</v>
      </c>
      <c r="I19" s="5"/>
    </row>
    <row r="20" spans="1:9" ht="12.75">
      <c r="A20" s="25">
        <v>212</v>
      </c>
      <c r="B20" s="26" t="s">
        <v>23</v>
      </c>
      <c r="C20" s="26">
        <v>125</v>
      </c>
      <c r="D20" s="26">
        <v>125</v>
      </c>
      <c r="E20" s="26">
        <v>125</v>
      </c>
      <c r="F20" s="26">
        <v>125</v>
      </c>
      <c r="G20" s="27">
        <v>126</v>
      </c>
      <c r="H20" s="26">
        <v>126</v>
      </c>
      <c r="I20" s="5"/>
    </row>
    <row r="21" spans="1:9" ht="13.5" thickBot="1">
      <c r="A21" s="28">
        <v>212</v>
      </c>
      <c r="B21" s="29" t="s">
        <v>24</v>
      </c>
      <c r="C21" s="29">
        <v>408</v>
      </c>
      <c r="D21" s="29">
        <v>408</v>
      </c>
      <c r="E21" s="29">
        <v>408</v>
      </c>
      <c r="F21" s="29">
        <v>408</v>
      </c>
      <c r="G21" s="29">
        <v>408</v>
      </c>
      <c r="H21" s="29">
        <v>364</v>
      </c>
      <c r="I21" s="30">
        <f>SUM(G19:G21)</f>
        <v>554</v>
      </c>
    </row>
    <row r="22" spans="1:9" ht="13.5" thickBot="1">
      <c r="A22" s="42">
        <v>221</v>
      </c>
      <c r="B22" s="43" t="s">
        <v>25</v>
      </c>
      <c r="C22" s="43">
        <v>80</v>
      </c>
      <c r="D22" s="43">
        <v>80</v>
      </c>
      <c r="E22" s="43">
        <v>80</v>
      </c>
      <c r="F22" s="43">
        <v>80</v>
      </c>
      <c r="G22" s="44">
        <f>70+225</f>
        <v>295</v>
      </c>
      <c r="H22" s="43">
        <v>293</v>
      </c>
      <c r="I22" s="5"/>
    </row>
    <row r="23" spans="1:9" ht="12.75">
      <c r="A23" s="23">
        <v>223</v>
      </c>
      <c r="B23" s="24" t="s">
        <v>26</v>
      </c>
      <c r="C23" s="24">
        <v>15</v>
      </c>
      <c r="D23" s="24">
        <v>15</v>
      </c>
      <c r="E23" s="24">
        <v>15</v>
      </c>
      <c r="F23" s="24">
        <v>15</v>
      </c>
      <c r="G23" s="24">
        <v>15</v>
      </c>
      <c r="H23" s="24">
        <v>12</v>
      </c>
      <c r="I23" s="5"/>
    </row>
    <row r="24" spans="1:9" ht="12.75">
      <c r="A24" s="25">
        <v>223</v>
      </c>
      <c r="B24" s="26" t="s">
        <v>27</v>
      </c>
      <c r="C24" s="26">
        <v>30</v>
      </c>
      <c r="D24" s="26">
        <v>30</v>
      </c>
      <c r="E24" s="26">
        <v>30</v>
      </c>
      <c r="F24" s="26">
        <v>30</v>
      </c>
      <c r="G24" s="27">
        <v>20</v>
      </c>
      <c r="H24" s="26">
        <v>19</v>
      </c>
      <c r="I24" s="5"/>
    </row>
    <row r="25" spans="1:9" ht="12.75">
      <c r="A25" s="25">
        <v>223</v>
      </c>
      <c r="B25" s="26" t="s">
        <v>28</v>
      </c>
      <c r="C25" s="26">
        <v>10</v>
      </c>
      <c r="D25" s="26">
        <v>10</v>
      </c>
      <c r="E25" s="26">
        <v>10</v>
      </c>
      <c r="F25" s="26">
        <v>10</v>
      </c>
      <c r="G25" s="27">
        <v>14</v>
      </c>
      <c r="H25" s="26">
        <v>14</v>
      </c>
      <c r="I25" s="5"/>
    </row>
    <row r="26" spans="1:9" ht="12.75">
      <c r="A26" s="25">
        <v>223</v>
      </c>
      <c r="B26" s="26" t="s">
        <v>29</v>
      </c>
      <c r="C26" s="26">
        <v>20</v>
      </c>
      <c r="D26" s="26">
        <v>20</v>
      </c>
      <c r="E26" s="26">
        <v>20</v>
      </c>
      <c r="F26" s="26">
        <v>20</v>
      </c>
      <c r="G26" s="26">
        <v>20</v>
      </c>
      <c r="H26" s="26">
        <v>11</v>
      </c>
      <c r="I26" s="5"/>
    </row>
    <row r="27" spans="1:9" ht="12.75">
      <c r="A27" s="25">
        <v>223</v>
      </c>
      <c r="B27" s="26" t="s">
        <v>30</v>
      </c>
      <c r="C27" s="26">
        <v>5</v>
      </c>
      <c r="D27" s="26">
        <v>5</v>
      </c>
      <c r="E27" s="26">
        <v>5</v>
      </c>
      <c r="F27" s="27">
        <v>103</v>
      </c>
      <c r="G27" s="26">
        <f>35+68</f>
        <v>103</v>
      </c>
      <c r="H27" s="32">
        <f>31+67</f>
        <v>98</v>
      </c>
      <c r="I27" s="5"/>
    </row>
    <row r="28" spans="1:9" ht="12.75">
      <c r="A28" s="25">
        <v>223</v>
      </c>
      <c r="B28" s="26" t="s">
        <v>31</v>
      </c>
      <c r="C28" s="26">
        <v>100</v>
      </c>
      <c r="D28" s="26">
        <v>100</v>
      </c>
      <c r="E28" s="27">
        <v>264</v>
      </c>
      <c r="F28" s="32">
        <v>264</v>
      </c>
      <c r="G28" s="32">
        <v>264</v>
      </c>
      <c r="H28" s="32">
        <v>264</v>
      </c>
      <c r="I28" s="5"/>
    </row>
    <row r="29" spans="1:9" ht="12.75">
      <c r="A29" s="25">
        <v>223</v>
      </c>
      <c r="B29" s="26" t="s">
        <v>32</v>
      </c>
      <c r="C29" s="26">
        <v>10</v>
      </c>
      <c r="D29" s="26">
        <v>10</v>
      </c>
      <c r="E29" s="26">
        <v>10</v>
      </c>
      <c r="F29" s="26">
        <v>10</v>
      </c>
      <c r="G29" s="27">
        <v>3</v>
      </c>
      <c r="H29" s="26">
        <v>1</v>
      </c>
      <c r="I29" s="5"/>
    </row>
    <row r="30" spans="1:9" ht="12.75">
      <c r="A30" s="25">
        <v>223</v>
      </c>
      <c r="B30" s="26" t="s">
        <v>33</v>
      </c>
      <c r="C30" s="26">
        <v>250</v>
      </c>
      <c r="D30" s="26">
        <v>250</v>
      </c>
      <c r="E30" s="26">
        <v>250</v>
      </c>
      <c r="F30" s="26">
        <v>250</v>
      </c>
      <c r="G30" s="26">
        <v>250</v>
      </c>
      <c r="H30" s="26">
        <v>237</v>
      </c>
      <c r="I30" s="5"/>
    </row>
    <row r="31" spans="1:9" ht="12.75">
      <c r="A31" s="25">
        <v>223</v>
      </c>
      <c r="B31" s="26" t="s">
        <v>34</v>
      </c>
      <c r="C31" s="26">
        <v>15</v>
      </c>
      <c r="D31" s="26">
        <v>15</v>
      </c>
      <c r="E31" s="26">
        <v>15</v>
      </c>
      <c r="F31" s="27">
        <v>45</v>
      </c>
      <c r="G31" s="26">
        <v>45</v>
      </c>
      <c r="H31" s="32">
        <v>42</v>
      </c>
      <c r="I31" s="5"/>
    </row>
    <row r="32" spans="1:9" ht="12.75">
      <c r="A32" s="25">
        <v>223</v>
      </c>
      <c r="B32" s="26" t="s">
        <v>35</v>
      </c>
      <c r="C32" s="26">
        <v>318</v>
      </c>
      <c r="D32" s="26">
        <v>318</v>
      </c>
      <c r="E32" s="26">
        <v>318</v>
      </c>
      <c r="F32" s="26">
        <v>318</v>
      </c>
      <c r="G32" s="27">
        <f>318+26</f>
        <v>344</v>
      </c>
      <c r="H32" s="26">
        <v>342</v>
      </c>
      <c r="I32" s="5"/>
    </row>
    <row r="33" spans="1:9" ht="12.75">
      <c r="A33" s="25">
        <v>223</v>
      </c>
      <c r="B33" s="26" t="s">
        <v>36</v>
      </c>
      <c r="C33" s="26">
        <v>150</v>
      </c>
      <c r="D33" s="26">
        <v>150</v>
      </c>
      <c r="E33" s="26">
        <v>150</v>
      </c>
      <c r="F33" s="26">
        <v>150</v>
      </c>
      <c r="G33" s="27">
        <v>159</v>
      </c>
      <c r="H33" s="26">
        <v>159</v>
      </c>
      <c r="I33" s="5"/>
    </row>
    <row r="34" spans="1:9" ht="12.75">
      <c r="A34" s="25">
        <v>223</v>
      </c>
      <c r="B34" s="26" t="s">
        <v>37</v>
      </c>
      <c r="C34" s="26">
        <v>50</v>
      </c>
      <c r="D34" s="26">
        <v>50</v>
      </c>
      <c r="E34" s="26">
        <v>50</v>
      </c>
      <c r="F34" s="26">
        <v>50</v>
      </c>
      <c r="G34" s="26">
        <v>50</v>
      </c>
      <c r="H34" s="26">
        <v>50</v>
      </c>
      <c r="I34" s="5"/>
    </row>
    <row r="35" spans="1:9" ht="12.75">
      <c r="A35" s="25">
        <v>223</v>
      </c>
      <c r="B35" s="26" t="s">
        <v>38</v>
      </c>
      <c r="C35" s="26">
        <v>380</v>
      </c>
      <c r="D35" s="26">
        <v>380</v>
      </c>
      <c r="E35" s="26">
        <v>380</v>
      </c>
      <c r="F35" s="26">
        <v>380</v>
      </c>
      <c r="G35" s="27">
        <v>510</v>
      </c>
      <c r="H35" s="26">
        <v>510</v>
      </c>
      <c r="I35" s="5"/>
    </row>
    <row r="36" spans="1:9" ht="13.5" thickBot="1">
      <c r="A36" s="28">
        <v>223</v>
      </c>
      <c r="B36" s="29" t="s">
        <v>39</v>
      </c>
      <c r="C36" s="29">
        <v>2</v>
      </c>
      <c r="D36" s="29">
        <v>2</v>
      </c>
      <c r="E36" s="29">
        <v>2</v>
      </c>
      <c r="F36" s="29">
        <v>2</v>
      </c>
      <c r="G36" s="33">
        <v>7</v>
      </c>
      <c r="H36" s="29">
        <v>7</v>
      </c>
      <c r="I36" s="30">
        <f>SUM(G23:G36)</f>
        <v>1804</v>
      </c>
    </row>
    <row r="37" spans="1:9" ht="12.75">
      <c r="A37" s="34" t="s">
        <v>40</v>
      </c>
      <c r="B37" s="35"/>
      <c r="C37" s="45">
        <f aca="true" t="shared" si="2" ref="C37:H37">SUM(C38)</f>
        <v>100</v>
      </c>
      <c r="D37" s="45">
        <f t="shared" si="2"/>
        <v>100</v>
      </c>
      <c r="E37" s="45">
        <f t="shared" si="2"/>
        <v>200</v>
      </c>
      <c r="F37" s="45">
        <f t="shared" si="2"/>
        <v>225</v>
      </c>
      <c r="G37" s="45">
        <f t="shared" si="2"/>
        <v>225</v>
      </c>
      <c r="H37" s="45">
        <f t="shared" si="2"/>
        <v>224</v>
      </c>
      <c r="I37" s="5"/>
    </row>
    <row r="38" spans="1:9" ht="12.75">
      <c r="A38" s="26">
        <v>240</v>
      </c>
      <c r="B38" s="26" t="s">
        <v>41</v>
      </c>
      <c r="C38" s="26">
        <v>100</v>
      </c>
      <c r="D38" s="46">
        <v>100</v>
      </c>
      <c r="E38" s="47">
        <v>200</v>
      </c>
      <c r="F38" s="47">
        <v>225</v>
      </c>
      <c r="G38" s="46">
        <v>225</v>
      </c>
      <c r="H38" s="48">
        <v>224</v>
      </c>
      <c r="I38" s="5"/>
    </row>
    <row r="39" spans="1:9" ht="12.75">
      <c r="A39" s="17" t="s">
        <v>32</v>
      </c>
      <c r="B39" s="18"/>
      <c r="C39" s="19">
        <f aca="true" t="shared" si="3" ref="C39:H39">SUM(C40:C49)</f>
        <v>597</v>
      </c>
      <c r="D39" s="19">
        <f t="shared" si="3"/>
        <v>737</v>
      </c>
      <c r="E39" s="19">
        <f t="shared" si="3"/>
        <v>737</v>
      </c>
      <c r="F39" s="19">
        <f t="shared" si="3"/>
        <v>774</v>
      </c>
      <c r="G39" s="19">
        <f t="shared" si="3"/>
        <v>529</v>
      </c>
      <c r="H39" s="19">
        <f t="shared" si="3"/>
        <v>406</v>
      </c>
      <c r="I39" s="5"/>
    </row>
    <row r="40" spans="1:9" ht="12.75">
      <c r="A40" s="49">
        <v>292</v>
      </c>
      <c r="B40" s="38" t="s">
        <v>42</v>
      </c>
      <c r="C40" s="50">
        <v>273</v>
      </c>
      <c r="D40" s="50">
        <v>273</v>
      </c>
      <c r="E40" s="50">
        <v>273</v>
      </c>
      <c r="F40" s="50">
        <v>273</v>
      </c>
      <c r="G40" s="51">
        <v>3</v>
      </c>
      <c r="H40" s="50">
        <v>2</v>
      </c>
      <c r="I40" s="5"/>
    </row>
    <row r="41" spans="1:9" ht="12.75">
      <c r="A41" s="49">
        <v>292</v>
      </c>
      <c r="B41" s="38" t="s">
        <v>43</v>
      </c>
      <c r="C41" s="50">
        <v>0</v>
      </c>
      <c r="D41" s="51">
        <v>13</v>
      </c>
      <c r="E41" s="50">
        <v>13</v>
      </c>
      <c r="F41" s="50">
        <v>13</v>
      </c>
      <c r="G41" s="51">
        <v>2</v>
      </c>
      <c r="H41" s="50">
        <v>2</v>
      </c>
      <c r="I41" s="5"/>
    </row>
    <row r="42" spans="1:9" ht="12.75">
      <c r="A42" s="49">
        <v>292</v>
      </c>
      <c r="B42" s="26" t="s">
        <v>44</v>
      </c>
      <c r="C42" s="50">
        <v>3</v>
      </c>
      <c r="D42" s="50">
        <v>3</v>
      </c>
      <c r="E42" s="50">
        <v>3</v>
      </c>
      <c r="F42" s="51">
        <v>2</v>
      </c>
      <c r="G42" s="50">
        <v>2</v>
      </c>
      <c r="H42" s="50">
        <v>2</v>
      </c>
      <c r="I42" s="5"/>
    </row>
    <row r="43" spans="1:9" ht="12.75">
      <c r="A43" s="49">
        <v>292</v>
      </c>
      <c r="B43" s="26" t="s">
        <v>45</v>
      </c>
      <c r="C43" s="26">
        <v>20</v>
      </c>
      <c r="D43" s="27">
        <v>70</v>
      </c>
      <c r="E43" s="26">
        <v>70</v>
      </c>
      <c r="F43" s="27">
        <v>105</v>
      </c>
      <c r="G43" s="27">
        <f>38+103</f>
        <v>141</v>
      </c>
      <c r="H43" s="32">
        <f>38+103</f>
        <v>141</v>
      </c>
      <c r="I43" s="5"/>
    </row>
    <row r="44" spans="1:9" ht="12.75">
      <c r="A44" s="49">
        <v>292</v>
      </c>
      <c r="B44" s="26" t="s">
        <v>46</v>
      </c>
      <c r="C44" s="26">
        <v>4</v>
      </c>
      <c r="D44" s="27">
        <v>10</v>
      </c>
      <c r="E44" s="26">
        <v>10</v>
      </c>
      <c r="F44" s="26">
        <v>10</v>
      </c>
      <c r="G44" s="27">
        <v>0</v>
      </c>
      <c r="H44" s="26">
        <v>0</v>
      </c>
      <c r="I44" s="5"/>
    </row>
    <row r="45" spans="1:9" ht="12.75">
      <c r="A45" s="49">
        <v>292</v>
      </c>
      <c r="B45" s="26" t="s">
        <v>47</v>
      </c>
      <c r="C45" s="52">
        <v>3</v>
      </c>
      <c r="D45" s="26">
        <v>3</v>
      </c>
      <c r="E45" s="26">
        <v>3</v>
      </c>
      <c r="F45" s="27">
        <v>6</v>
      </c>
      <c r="G45" s="26">
        <v>6</v>
      </c>
      <c r="H45" s="32">
        <v>6</v>
      </c>
      <c r="I45" s="53"/>
    </row>
    <row r="46" spans="1:9" ht="12.75">
      <c r="A46" s="49">
        <v>292</v>
      </c>
      <c r="B46" s="26" t="s">
        <v>48</v>
      </c>
      <c r="C46" s="52">
        <v>0</v>
      </c>
      <c r="D46" s="27">
        <v>66</v>
      </c>
      <c r="E46" s="26">
        <v>66</v>
      </c>
      <c r="F46" s="26">
        <v>66</v>
      </c>
      <c r="G46" s="26">
        <v>66</v>
      </c>
      <c r="H46" s="26">
        <v>56</v>
      </c>
      <c r="I46" s="53"/>
    </row>
    <row r="47" spans="1:9" ht="12.75">
      <c r="A47" s="49">
        <v>292</v>
      </c>
      <c r="B47" s="26" t="s">
        <v>49</v>
      </c>
      <c r="C47" s="52">
        <v>290</v>
      </c>
      <c r="D47" s="26">
        <v>290</v>
      </c>
      <c r="E47" s="27">
        <v>280</v>
      </c>
      <c r="F47" s="26">
        <v>280</v>
      </c>
      <c r="G47" s="26">
        <v>280</v>
      </c>
      <c r="H47" s="26">
        <v>173</v>
      </c>
      <c r="I47" s="53"/>
    </row>
    <row r="48" spans="1:9" ht="12.75">
      <c r="A48" s="49">
        <v>292</v>
      </c>
      <c r="B48" s="26" t="s">
        <v>50</v>
      </c>
      <c r="C48" s="52">
        <v>0</v>
      </c>
      <c r="D48" s="54">
        <v>5</v>
      </c>
      <c r="E48" s="54">
        <v>15</v>
      </c>
      <c r="F48" s="25">
        <v>15</v>
      </c>
      <c r="G48" s="54">
        <v>25</v>
      </c>
      <c r="H48" s="25">
        <v>22</v>
      </c>
      <c r="I48" s="53"/>
    </row>
    <row r="49" spans="1:9" ht="12.75">
      <c r="A49" s="49">
        <v>292</v>
      </c>
      <c r="B49" s="26" t="s">
        <v>51</v>
      </c>
      <c r="C49" s="55">
        <v>4</v>
      </c>
      <c r="D49" s="23">
        <v>4</v>
      </c>
      <c r="E49" s="23">
        <v>4</v>
      </c>
      <c r="F49" s="23">
        <v>4</v>
      </c>
      <c r="G49" s="23">
        <v>4</v>
      </c>
      <c r="H49" s="23">
        <v>2</v>
      </c>
      <c r="I49" s="53"/>
    </row>
    <row r="50" spans="1:9" ht="12.75">
      <c r="A50" s="56" t="s">
        <v>52</v>
      </c>
      <c r="B50" s="57"/>
      <c r="C50" s="19">
        <f aca="true" t="shared" si="4" ref="C50:H50">SUM(C51:C64)</f>
        <v>9749</v>
      </c>
      <c r="D50" s="19">
        <f t="shared" si="4"/>
        <v>10216</v>
      </c>
      <c r="E50" s="19">
        <f t="shared" si="4"/>
        <v>10477</v>
      </c>
      <c r="F50" s="19">
        <f t="shared" si="4"/>
        <v>11530</v>
      </c>
      <c r="G50" s="19">
        <f t="shared" si="4"/>
        <v>11181</v>
      </c>
      <c r="H50" s="19">
        <f t="shared" si="4"/>
        <v>11131</v>
      </c>
      <c r="I50" s="5"/>
    </row>
    <row r="51" spans="1:9" ht="12.75">
      <c r="A51" s="58">
        <v>311</v>
      </c>
      <c r="B51" s="58" t="s">
        <v>53</v>
      </c>
      <c r="C51" s="39">
        <v>0</v>
      </c>
      <c r="D51" s="39">
        <v>0</v>
      </c>
      <c r="E51" s="40">
        <v>12</v>
      </c>
      <c r="F51" s="39">
        <v>12</v>
      </c>
      <c r="G51" s="39">
        <v>12</v>
      </c>
      <c r="H51" s="39">
        <v>12</v>
      </c>
      <c r="I51" s="5"/>
    </row>
    <row r="52" spans="1:9" ht="12.75">
      <c r="A52" s="58">
        <v>311</v>
      </c>
      <c r="B52" s="58" t="s">
        <v>54</v>
      </c>
      <c r="C52" s="39">
        <v>0</v>
      </c>
      <c r="D52" s="39">
        <v>0</v>
      </c>
      <c r="E52" s="39">
        <v>0</v>
      </c>
      <c r="F52" s="40">
        <v>1000</v>
      </c>
      <c r="G52" s="39">
        <v>1000</v>
      </c>
      <c r="H52" s="39">
        <v>1000</v>
      </c>
      <c r="I52" s="5"/>
    </row>
    <row r="53" spans="1:9" ht="12.75">
      <c r="A53" s="58">
        <v>312</v>
      </c>
      <c r="B53" s="24" t="s">
        <v>55</v>
      </c>
      <c r="C53" s="24">
        <v>85</v>
      </c>
      <c r="D53" s="59">
        <f>29+74</f>
        <v>103</v>
      </c>
      <c r="E53" s="60">
        <f>29+74</f>
        <v>103</v>
      </c>
      <c r="F53" s="59">
        <v>105</v>
      </c>
      <c r="G53" s="59">
        <v>110</v>
      </c>
      <c r="H53" s="60">
        <v>110</v>
      </c>
      <c r="I53" s="5"/>
    </row>
    <row r="54" spans="1:9" ht="12.75">
      <c r="A54" s="61">
        <v>312</v>
      </c>
      <c r="B54" s="25" t="s">
        <v>56</v>
      </c>
      <c r="C54" s="26">
        <v>85</v>
      </c>
      <c r="D54" s="47">
        <f>4+12+72</f>
        <v>88</v>
      </c>
      <c r="E54" s="48">
        <f>4+12+72</f>
        <v>88</v>
      </c>
      <c r="F54" s="47">
        <v>92</v>
      </c>
      <c r="G54" s="47">
        <v>94</v>
      </c>
      <c r="H54" s="48">
        <v>94</v>
      </c>
      <c r="I54" s="5"/>
    </row>
    <row r="55" spans="1:9" ht="12.75">
      <c r="A55" s="61">
        <v>312</v>
      </c>
      <c r="B55" s="62" t="s">
        <v>57</v>
      </c>
      <c r="C55" s="63">
        <v>8758</v>
      </c>
      <c r="D55" s="64">
        <v>8758</v>
      </c>
      <c r="E55" s="65">
        <f>8758+79</f>
        <v>8837</v>
      </c>
      <c r="F55" s="65">
        <v>8870</v>
      </c>
      <c r="G55" s="64">
        <f>8870-273+16+30</f>
        <v>8643</v>
      </c>
      <c r="H55" s="64">
        <v>8643</v>
      </c>
      <c r="I55" s="5"/>
    </row>
    <row r="56" spans="1:9" ht="12.75">
      <c r="A56" s="61">
        <v>312</v>
      </c>
      <c r="B56" s="26" t="s">
        <v>58</v>
      </c>
      <c r="C56" s="26">
        <v>300</v>
      </c>
      <c r="D56" s="48">
        <v>300</v>
      </c>
      <c r="E56" s="48">
        <v>300</v>
      </c>
      <c r="F56" s="48">
        <v>300</v>
      </c>
      <c r="G56" s="48">
        <f>300-110</f>
        <v>190</v>
      </c>
      <c r="H56" s="48">
        <v>171</v>
      </c>
      <c r="I56" s="5"/>
    </row>
    <row r="57" spans="1:9" ht="12.75">
      <c r="A57" s="61">
        <v>312</v>
      </c>
      <c r="B57" s="26" t="s">
        <v>59</v>
      </c>
      <c r="C57" s="26">
        <v>7</v>
      </c>
      <c r="D57" s="47">
        <v>13</v>
      </c>
      <c r="E57" s="48">
        <v>13</v>
      </c>
      <c r="F57" s="47">
        <v>17</v>
      </c>
      <c r="G57" s="47">
        <v>18</v>
      </c>
      <c r="H57" s="48">
        <v>18</v>
      </c>
      <c r="I57" s="5"/>
    </row>
    <row r="58" spans="1:9" ht="12.75">
      <c r="A58" s="66">
        <v>312</v>
      </c>
      <c r="B58" s="26" t="s">
        <v>60</v>
      </c>
      <c r="C58" s="26">
        <v>0</v>
      </c>
      <c r="D58" s="47">
        <v>302</v>
      </c>
      <c r="E58" s="48">
        <v>302</v>
      </c>
      <c r="F58" s="48">
        <v>302</v>
      </c>
      <c r="G58" s="48">
        <v>302</v>
      </c>
      <c r="H58" s="48">
        <v>271</v>
      </c>
      <c r="I58" s="5"/>
    </row>
    <row r="59" spans="1:9" ht="12.75">
      <c r="A59" s="58">
        <v>312</v>
      </c>
      <c r="B59" s="58" t="s">
        <v>61</v>
      </c>
      <c r="C59" s="39">
        <v>0</v>
      </c>
      <c r="D59" s="39">
        <v>0</v>
      </c>
      <c r="E59" s="40">
        <v>20</v>
      </c>
      <c r="F59" s="39">
        <v>20</v>
      </c>
      <c r="G59" s="39">
        <v>20</v>
      </c>
      <c r="H59" s="39">
        <v>20</v>
      </c>
      <c r="I59" s="5"/>
    </row>
    <row r="60" spans="1:9" ht="12.75">
      <c r="A60" s="67">
        <v>312</v>
      </c>
      <c r="B60" s="58" t="s">
        <v>62</v>
      </c>
      <c r="C60" s="39">
        <v>0</v>
      </c>
      <c r="D60" s="39">
        <v>0</v>
      </c>
      <c r="E60" s="39">
        <v>0</v>
      </c>
      <c r="F60" s="40">
        <v>100</v>
      </c>
      <c r="G60" s="39">
        <v>100</v>
      </c>
      <c r="H60" s="39">
        <v>100</v>
      </c>
      <c r="I60" s="5"/>
    </row>
    <row r="61" spans="1:9" ht="12.75">
      <c r="A61" s="66">
        <v>312</v>
      </c>
      <c r="B61" s="38" t="s">
        <v>63</v>
      </c>
      <c r="C61" s="50">
        <v>54</v>
      </c>
      <c r="D61" s="47">
        <f>2+1+6+1+38+9</f>
        <v>57</v>
      </c>
      <c r="E61" s="48">
        <f>2+1+6+1+38+9</f>
        <v>57</v>
      </c>
      <c r="F61" s="47">
        <v>37</v>
      </c>
      <c r="G61" s="47">
        <v>12</v>
      </c>
      <c r="H61" s="48">
        <v>12</v>
      </c>
      <c r="I61" s="5"/>
    </row>
    <row r="62" spans="1:9" ht="12.75">
      <c r="A62" s="66">
        <v>312</v>
      </c>
      <c r="B62" s="38" t="s">
        <v>64</v>
      </c>
      <c r="C62" s="50">
        <v>260</v>
      </c>
      <c r="D62" s="47">
        <v>295</v>
      </c>
      <c r="E62" s="48">
        <v>295</v>
      </c>
      <c r="F62" s="48">
        <v>295</v>
      </c>
      <c r="G62" s="48">
        <v>295</v>
      </c>
      <c r="H62" s="48">
        <v>295</v>
      </c>
      <c r="I62" s="5"/>
    </row>
    <row r="63" spans="1:9" ht="12.75">
      <c r="A63" s="66">
        <v>312</v>
      </c>
      <c r="B63" s="26" t="s">
        <v>65</v>
      </c>
      <c r="C63" s="26">
        <v>200</v>
      </c>
      <c r="D63" s="47">
        <v>300</v>
      </c>
      <c r="E63" s="48">
        <v>300</v>
      </c>
      <c r="F63" s="48">
        <v>300</v>
      </c>
      <c r="G63" s="47">
        <v>305</v>
      </c>
      <c r="H63" s="48">
        <v>305</v>
      </c>
      <c r="I63" s="5"/>
    </row>
    <row r="64" spans="1:9" ht="12.75">
      <c r="A64" s="66">
        <v>312</v>
      </c>
      <c r="B64" s="26" t="s">
        <v>66</v>
      </c>
      <c r="C64" s="26">
        <v>0</v>
      </c>
      <c r="D64" s="48">
        <v>0</v>
      </c>
      <c r="E64" s="47">
        <v>150</v>
      </c>
      <c r="F64" s="47">
        <v>80</v>
      </c>
      <c r="G64" s="48">
        <v>80</v>
      </c>
      <c r="H64" s="48">
        <v>80</v>
      </c>
      <c r="I64" s="5"/>
    </row>
    <row r="65" spans="1:9" ht="15.75">
      <c r="A65" s="68" t="s">
        <v>67</v>
      </c>
      <c r="B65" s="69"/>
      <c r="C65" s="70">
        <f aca="true" t="shared" si="5" ref="C65:H65">SUM(C8+C17+C37+C39+C50)</f>
        <v>29562</v>
      </c>
      <c r="D65" s="70">
        <f t="shared" si="5"/>
        <v>31401</v>
      </c>
      <c r="E65" s="70">
        <f t="shared" si="5"/>
        <v>34259</v>
      </c>
      <c r="F65" s="70">
        <f t="shared" si="5"/>
        <v>35492</v>
      </c>
      <c r="G65" s="70">
        <f t="shared" si="5"/>
        <v>35685</v>
      </c>
      <c r="H65" s="70">
        <f t="shared" si="5"/>
        <v>35306</v>
      </c>
      <c r="I65" s="5"/>
    </row>
    <row r="66" spans="1:9" ht="12.75">
      <c r="A66" s="71" t="s">
        <v>68</v>
      </c>
      <c r="B66" s="62" t="s">
        <v>69</v>
      </c>
      <c r="C66" s="72">
        <v>75</v>
      </c>
      <c r="D66" s="72">
        <v>75</v>
      </c>
      <c r="E66" s="73">
        <v>78</v>
      </c>
      <c r="F66" s="73">
        <v>93</v>
      </c>
      <c r="G66" s="73">
        <v>144</v>
      </c>
      <c r="H66" s="72">
        <v>144</v>
      </c>
      <c r="I66" s="5"/>
    </row>
    <row r="67" spans="1:9" ht="15.75">
      <c r="A67" s="68" t="s">
        <v>70</v>
      </c>
      <c r="B67" s="69"/>
      <c r="C67" s="70">
        <f aca="true" t="shared" si="6" ref="C67:H67">SUM(C65:C66)</f>
        <v>29637</v>
      </c>
      <c r="D67" s="70">
        <f t="shared" si="6"/>
        <v>31476</v>
      </c>
      <c r="E67" s="70">
        <f t="shared" si="6"/>
        <v>34337</v>
      </c>
      <c r="F67" s="70">
        <f t="shared" si="6"/>
        <v>35585</v>
      </c>
      <c r="G67" s="70">
        <f t="shared" si="6"/>
        <v>35829</v>
      </c>
      <c r="H67" s="70">
        <f t="shared" si="6"/>
        <v>35450</v>
      </c>
      <c r="I67" s="5"/>
    </row>
    <row r="68" spans="1:9" ht="12.75">
      <c r="A68" s="74"/>
      <c r="B68" s="75"/>
      <c r="C68" s="76"/>
      <c r="I68" s="5"/>
    </row>
    <row r="69" spans="1:9" ht="18">
      <c r="A69" s="77" t="s">
        <v>71</v>
      </c>
      <c r="B69" s="77"/>
      <c r="C69" s="77"/>
      <c r="D69" s="77"/>
      <c r="E69" s="77"/>
      <c r="F69" s="77"/>
      <c r="G69" s="77"/>
      <c r="H69" s="77"/>
      <c r="I69" s="5"/>
    </row>
    <row r="70" spans="1:9" ht="12.75">
      <c r="A70" s="78" t="s">
        <v>4</v>
      </c>
      <c r="B70" s="79"/>
      <c r="C70" s="80" t="s">
        <v>5</v>
      </c>
      <c r="D70" s="11" t="s">
        <v>6</v>
      </c>
      <c r="E70" s="11" t="s">
        <v>7</v>
      </c>
      <c r="F70" s="11" t="s">
        <v>8</v>
      </c>
      <c r="G70" s="11" t="s">
        <v>9</v>
      </c>
      <c r="H70" s="12" t="s">
        <v>72</v>
      </c>
      <c r="I70" s="5"/>
    </row>
    <row r="71" spans="1:9" ht="12.75">
      <c r="A71" s="13"/>
      <c r="B71" s="14"/>
      <c r="C71" s="81"/>
      <c r="D71" s="15"/>
      <c r="E71" s="82"/>
      <c r="F71" s="15"/>
      <c r="G71" s="82"/>
      <c r="H71" s="16"/>
      <c r="I71" s="5"/>
    </row>
    <row r="72" spans="1:9" ht="12.75">
      <c r="A72" s="83" t="s">
        <v>73</v>
      </c>
      <c r="B72" s="83"/>
      <c r="C72" s="84">
        <f aca="true" t="shared" si="7" ref="C72:H72">SUM(C73:C75)</f>
        <v>3440</v>
      </c>
      <c r="D72" s="84">
        <f t="shared" si="7"/>
        <v>3458</v>
      </c>
      <c r="E72" s="84">
        <f t="shared" si="7"/>
        <v>3483</v>
      </c>
      <c r="F72" s="84">
        <f t="shared" si="7"/>
        <v>3501</v>
      </c>
      <c r="G72" s="84">
        <f t="shared" si="7"/>
        <v>3560</v>
      </c>
      <c r="H72" s="84">
        <f t="shared" si="7"/>
        <v>3421</v>
      </c>
      <c r="I72" s="41"/>
    </row>
    <row r="73" spans="1:9" ht="12.75">
      <c r="A73" s="85" t="s">
        <v>74</v>
      </c>
      <c r="B73" s="32" t="s">
        <v>75</v>
      </c>
      <c r="C73" s="48">
        <v>3050</v>
      </c>
      <c r="D73" s="48">
        <v>3050</v>
      </c>
      <c r="E73" s="48">
        <v>3050</v>
      </c>
      <c r="F73" s="48">
        <v>3050</v>
      </c>
      <c r="G73" s="48">
        <v>3050</v>
      </c>
      <c r="H73" s="48">
        <v>2919</v>
      </c>
      <c r="I73" s="5"/>
    </row>
    <row r="74" spans="1:9" ht="18">
      <c r="A74" s="85" t="s">
        <v>76</v>
      </c>
      <c r="B74" s="32" t="s">
        <v>77</v>
      </c>
      <c r="C74" s="48">
        <v>305</v>
      </c>
      <c r="D74" s="48">
        <v>305</v>
      </c>
      <c r="E74" s="47">
        <v>330</v>
      </c>
      <c r="F74" s="47">
        <v>346</v>
      </c>
      <c r="G74" s="47">
        <v>400</v>
      </c>
      <c r="H74" s="48">
        <v>392</v>
      </c>
      <c r="I74" s="8"/>
    </row>
    <row r="75" spans="1:9" ht="12.75">
      <c r="A75" s="86" t="s">
        <v>78</v>
      </c>
      <c r="B75" s="32" t="s">
        <v>79</v>
      </c>
      <c r="C75" s="48">
        <v>85</v>
      </c>
      <c r="D75" s="47">
        <v>103</v>
      </c>
      <c r="E75" s="48">
        <v>103</v>
      </c>
      <c r="F75" s="47">
        <v>105</v>
      </c>
      <c r="G75" s="47">
        <v>110</v>
      </c>
      <c r="H75" s="48">
        <v>110</v>
      </c>
      <c r="I75" s="5"/>
    </row>
    <row r="76" spans="1:9" ht="12.75">
      <c r="A76" s="87" t="s">
        <v>80</v>
      </c>
      <c r="B76" s="88"/>
      <c r="C76" s="89">
        <f aca="true" t="shared" si="8" ref="C76:H76">SUM(C77:C77)</f>
        <v>3</v>
      </c>
      <c r="D76" s="89">
        <f t="shared" si="8"/>
        <v>3</v>
      </c>
      <c r="E76" s="89">
        <f t="shared" si="8"/>
        <v>3</v>
      </c>
      <c r="F76" s="89">
        <f t="shared" si="8"/>
        <v>3</v>
      </c>
      <c r="G76" s="89">
        <f t="shared" si="8"/>
        <v>3</v>
      </c>
      <c r="H76" s="89">
        <f t="shared" si="8"/>
        <v>3</v>
      </c>
      <c r="I76" s="5"/>
    </row>
    <row r="77" spans="1:9" ht="12.75">
      <c r="A77" s="86" t="s">
        <v>81</v>
      </c>
      <c r="B77" s="90" t="s">
        <v>82</v>
      </c>
      <c r="C77" s="26">
        <v>3</v>
      </c>
      <c r="D77" s="46">
        <v>3</v>
      </c>
      <c r="E77" s="46">
        <v>3</v>
      </c>
      <c r="F77" s="46">
        <v>3</v>
      </c>
      <c r="G77" s="46">
        <v>3</v>
      </c>
      <c r="H77" s="46">
        <v>3</v>
      </c>
      <c r="I77" s="5"/>
    </row>
    <row r="78" spans="1:9" ht="12.75">
      <c r="A78" s="87" t="s">
        <v>83</v>
      </c>
      <c r="B78" s="88"/>
      <c r="C78" s="89">
        <f aca="true" t="shared" si="9" ref="C78:H78">C79</f>
        <v>100</v>
      </c>
      <c r="D78" s="89">
        <f t="shared" si="9"/>
        <v>100</v>
      </c>
      <c r="E78" s="89">
        <f t="shared" si="9"/>
        <v>100</v>
      </c>
      <c r="F78" s="89">
        <f t="shared" si="9"/>
        <v>100</v>
      </c>
      <c r="G78" s="89">
        <f t="shared" si="9"/>
        <v>100</v>
      </c>
      <c r="H78" s="89">
        <f t="shared" si="9"/>
        <v>87</v>
      </c>
      <c r="I78" s="5"/>
    </row>
    <row r="79" spans="1:9" ht="12.75">
      <c r="A79" s="71" t="s">
        <v>84</v>
      </c>
      <c r="B79" s="91" t="s">
        <v>85</v>
      </c>
      <c r="C79" s="92">
        <v>100</v>
      </c>
      <c r="D79" s="92">
        <v>100</v>
      </c>
      <c r="E79" s="92">
        <v>100</v>
      </c>
      <c r="F79" s="92">
        <v>100</v>
      </c>
      <c r="G79" s="92">
        <v>100</v>
      </c>
      <c r="H79" s="92">
        <v>87</v>
      </c>
      <c r="I79" s="5"/>
    </row>
    <row r="80" spans="1:9" ht="12.75">
      <c r="A80" s="83" t="s">
        <v>86</v>
      </c>
      <c r="B80" s="93"/>
      <c r="C80" s="84">
        <f aca="true" t="shared" si="10" ref="C80:H80">SUM(C81:C85)</f>
        <v>4170</v>
      </c>
      <c r="D80" s="84">
        <f t="shared" si="10"/>
        <v>4370</v>
      </c>
      <c r="E80" s="84">
        <f t="shared" si="10"/>
        <v>4825</v>
      </c>
      <c r="F80" s="84">
        <f t="shared" si="10"/>
        <v>6525</v>
      </c>
      <c r="G80" s="84">
        <f t="shared" si="10"/>
        <v>7010</v>
      </c>
      <c r="H80" s="84">
        <f t="shared" si="10"/>
        <v>6902</v>
      </c>
      <c r="I80" s="53">
        <f>H80+J141+J144</f>
        <v>6902</v>
      </c>
    </row>
    <row r="81" spans="1:9" ht="12.75">
      <c r="A81" s="71" t="s">
        <v>87</v>
      </c>
      <c r="B81" s="38" t="s">
        <v>88</v>
      </c>
      <c r="C81" s="50">
        <v>40</v>
      </c>
      <c r="D81" s="50">
        <v>40</v>
      </c>
      <c r="E81" s="51">
        <v>45</v>
      </c>
      <c r="F81" s="50">
        <v>45</v>
      </c>
      <c r="G81" s="50">
        <v>45</v>
      </c>
      <c r="H81" s="50">
        <v>44</v>
      </c>
      <c r="I81" s="5"/>
    </row>
    <row r="82" spans="1:9" ht="12.75">
      <c r="A82" s="86" t="s">
        <v>89</v>
      </c>
      <c r="B82" s="32" t="s">
        <v>90</v>
      </c>
      <c r="C82" s="26">
        <v>200</v>
      </c>
      <c r="D82" s="26">
        <v>200</v>
      </c>
      <c r="E82" s="26">
        <v>200</v>
      </c>
      <c r="F82" s="26">
        <v>200</v>
      </c>
      <c r="G82" s="27">
        <v>245</v>
      </c>
      <c r="H82" s="26">
        <v>238</v>
      </c>
      <c r="I82" s="5"/>
    </row>
    <row r="83" spans="1:9" ht="12.75">
      <c r="A83" s="86" t="s">
        <v>91</v>
      </c>
      <c r="B83" s="32" t="s">
        <v>92</v>
      </c>
      <c r="C83" s="26">
        <v>280</v>
      </c>
      <c r="D83" s="26">
        <v>280</v>
      </c>
      <c r="E83" s="26">
        <v>280</v>
      </c>
      <c r="F83" s="26">
        <v>280</v>
      </c>
      <c r="G83" s="27">
        <v>220</v>
      </c>
      <c r="H83" s="26">
        <v>205</v>
      </c>
      <c r="I83" s="5"/>
    </row>
    <row r="84" spans="1:9" ht="12.75">
      <c r="A84" s="86" t="s">
        <v>93</v>
      </c>
      <c r="B84" s="32" t="s">
        <v>94</v>
      </c>
      <c r="C84" s="26">
        <v>1950</v>
      </c>
      <c r="D84" s="26">
        <v>1950</v>
      </c>
      <c r="E84" s="26">
        <v>1950</v>
      </c>
      <c r="F84" s="27">
        <f>1950+1700</f>
        <v>3650</v>
      </c>
      <c r="G84" s="32">
        <v>3650</v>
      </c>
      <c r="H84" s="32">
        <v>3615</v>
      </c>
      <c r="I84" s="5"/>
    </row>
    <row r="85" spans="1:9" ht="12.75">
      <c r="A85" s="86" t="s">
        <v>95</v>
      </c>
      <c r="B85" s="32" t="s">
        <v>96</v>
      </c>
      <c r="C85" s="26">
        <v>1700</v>
      </c>
      <c r="D85" s="27">
        <v>1900</v>
      </c>
      <c r="E85" s="27">
        <v>2350</v>
      </c>
      <c r="F85" s="32">
        <v>2350</v>
      </c>
      <c r="G85" s="27">
        <v>2850</v>
      </c>
      <c r="H85" s="32">
        <v>2800</v>
      </c>
      <c r="I85" s="5"/>
    </row>
    <row r="86" spans="1:9" ht="12.75">
      <c r="A86" s="83" t="s">
        <v>97</v>
      </c>
      <c r="B86" s="83"/>
      <c r="C86" s="84">
        <f aca="true" t="shared" si="11" ref="C86:H86">SUM(C87:C88)</f>
        <v>510</v>
      </c>
      <c r="D86" s="84">
        <f t="shared" si="11"/>
        <v>510</v>
      </c>
      <c r="E86" s="84">
        <f t="shared" si="11"/>
        <v>550</v>
      </c>
      <c r="F86" s="84">
        <f t="shared" si="11"/>
        <v>550</v>
      </c>
      <c r="G86" s="84">
        <f t="shared" si="11"/>
        <v>550</v>
      </c>
      <c r="H86" s="84">
        <f t="shared" si="11"/>
        <v>525</v>
      </c>
      <c r="I86" s="53">
        <f>H86+J146</f>
        <v>525</v>
      </c>
    </row>
    <row r="87" spans="1:9" ht="12.75">
      <c r="A87" s="86" t="s">
        <v>98</v>
      </c>
      <c r="B87" s="32" t="s">
        <v>99</v>
      </c>
      <c r="C87" s="26">
        <v>460</v>
      </c>
      <c r="D87" s="26">
        <v>460</v>
      </c>
      <c r="E87" s="27">
        <v>500</v>
      </c>
      <c r="F87" s="32">
        <v>500</v>
      </c>
      <c r="G87" s="32">
        <v>500</v>
      </c>
      <c r="H87" s="32">
        <v>490</v>
      </c>
      <c r="I87" s="5"/>
    </row>
    <row r="88" spans="1:9" ht="12.75">
      <c r="A88" s="86" t="s">
        <v>100</v>
      </c>
      <c r="B88" s="32" t="s">
        <v>101</v>
      </c>
      <c r="C88" s="26">
        <v>50</v>
      </c>
      <c r="D88" s="26">
        <v>50</v>
      </c>
      <c r="E88" s="26">
        <v>50</v>
      </c>
      <c r="F88" s="26">
        <v>50</v>
      </c>
      <c r="G88" s="26">
        <v>50</v>
      </c>
      <c r="H88" s="26">
        <v>35</v>
      </c>
      <c r="I88" s="5"/>
    </row>
    <row r="89" spans="1:9" ht="12.75">
      <c r="A89" s="83" t="s">
        <v>102</v>
      </c>
      <c r="B89" s="93"/>
      <c r="C89" s="84">
        <f aca="true" t="shared" si="12" ref="C89:H89">SUM(C90:C91)</f>
        <v>425</v>
      </c>
      <c r="D89" s="84">
        <f t="shared" si="12"/>
        <v>425</v>
      </c>
      <c r="E89" s="84">
        <f t="shared" si="12"/>
        <v>425</v>
      </c>
      <c r="F89" s="84">
        <f t="shared" si="12"/>
        <v>425</v>
      </c>
      <c r="G89" s="84">
        <f t="shared" si="12"/>
        <v>425</v>
      </c>
      <c r="H89" s="84">
        <f t="shared" si="12"/>
        <v>419</v>
      </c>
      <c r="I89" s="5"/>
    </row>
    <row r="90" spans="1:9" ht="12.75">
      <c r="A90" s="71" t="s">
        <v>103</v>
      </c>
      <c r="B90" s="26" t="s">
        <v>104</v>
      </c>
      <c r="C90" s="26">
        <v>5</v>
      </c>
      <c r="D90" s="26">
        <v>5</v>
      </c>
      <c r="E90" s="26">
        <v>5</v>
      </c>
      <c r="F90" s="26">
        <v>5</v>
      </c>
      <c r="G90" s="26">
        <v>5</v>
      </c>
      <c r="H90" s="26">
        <v>5</v>
      </c>
      <c r="I90" s="5"/>
    </row>
    <row r="91" spans="1:9" ht="12.75">
      <c r="A91" s="71" t="s">
        <v>105</v>
      </c>
      <c r="B91" s="32" t="s">
        <v>106</v>
      </c>
      <c r="C91" s="26">
        <v>420</v>
      </c>
      <c r="D91" s="26">
        <v>420</v>
      </c>
      <c r="E91" s="26">
        <v>420</v>
      </c>
      <c r="F91" s="26">
        <v>420</v>
      </c>
      <c r="G91" s="26">
        <v>420</v>
      </c>
      <c r="H91" s="26">
        <v>414</v>
      </c>
      <c r="I91" s="5"/>
    </row>
    <row r="92" spans="1:9" ht="12.75">
      <c r="A92" s="94" t="s">
        <v>107</v>
      </c>
      <c r="B92" s="83"/>
      <c r="C92" s="84">
        <f aca="true" t="shared" si="13" ref="C92:H92">SUM(C93:C103)</f>
        <v>1135</v>
      </c>
      <c r="D92" s="84">
        <f t="shared" si="13"/>
        <v>1142</v>
      </c>
      <c r="E92" s="84">
        <f t="shared" si="13"/>
        <v>1818</v>
      </c>
      <c r="F92" s="84">
        <f t="shared" si="13"/>
        <v>1942</v>
      </c>
      <c r="G92" s="84">
        <f t="shared" si="13"/>
        <v>1929</v>
      </c>
      <c r="H92" s="84">
        <f t="shared" si="13"/>
        <v>1804</v>
      </c>
      <c r="I92" s="53">
        <f>H92+H148</f>
        <v>2804</v>
      </c>
    </row>
    <row r="93" spans="1:9" ht="12.75">
      <c r="A93" s="86" t="s">
        <v>108</v>
      </c>
      <c r="B93" s="32" t="s">
        <v>109</v>
      </c>
      <c r="C93" s="26">
        <v>110</v>
      </c>
      <c r="D93" s="26">
        <v>110</v>
      </c>
      <c r="E93" s="27">
        <v>155</v>
      </c>
      <c r="F93" s="32">
        <v>155</v>
      </c>
      <c r="G93" s="32">
        <v>155</v>
      </c>
      <c r="H93" s="32">
        <v>153</v>
      </c>
      <c r="I93" s="5"/>
    </row>
    <row r="94" spans="1:9" ht="13.5" thickBot="1">
      <c r="A94" s="95" t="s">
        <v>108</v>
      </c>
      <c r="B94" s="96" t="s">
        <v>110</v>
      </c>
      <c r="C94" s="29">
        <v>100</v>
      </c>
      <c r="D94" s="29">
        <v>100</v>
      </c>
      <c r="E94" s="29">
        <v>100</v>
      </c>
      <c r="F94" s="29">
        <v>100</v>
      </c>
      <c r="G94" s="33">
        <v>10</v>
      </c>
      <c r="H94" s="29">
        <v>10</v>
      </c>
      <c r="I94" s="97">
        <f>SUM(G93:G94)</f>
        <v>165</v>
      </c>
    </row>
    <row r="95" spans="1:9" ht="12.75">
      <c r="A95" s="98" t="s">
        <v>111</v>
      </c>
      <c r="B95" s="58" t="s">
        <v>112</v>
      </c>
      <c r="C95" s="24">
        <v>400</v>
      </c>
      <c r="D95" s="24">
        <v>400</v>
      </c>
      <c r="E95" s="31">
        <v>450</v>
      </c>
      <c r="F95" s="99">
        <v>450</v>
      </c>
      <c r="G95" s="99">
        <v>450</v>
      </c>
      <c r="H95" s="99">
        <v>421</v>
      </c>
      <c r="I95" s="5"/>
    </row>
    <row r="96" spans="1:9" ht="12.75">
      <c r="A96" s="86" t="s">
        <v>113</v>
      </c>
      <c r="B96" s="100" t="s">
        <v>114</v>
      </c>
      <c r="C96" s="26">
        <v>70</v>
      </c>
      <c r="D96" s="26">
        <v>70</v>
      </c>
      <c r="E96" s="26">
        <v>70</v>
      </c>
      <c r="F96" s="27">
        <v>90</v>
      </c>
      <c r="G96" s="27">
        <v>100</v>
      </c>
      <c r="H96" s="32">
        <v>96</v>
      </c>
      <c r="I96" s="5"/>
    </row>
    <row r="97" spans="1:9" ht="12.75">
      <c r="A97" s="86" t="s">
        <v>115</v>
      </c>
      <c r="B97" s="101" t="s">
        <v>116</v>
      </c>
      <c r="C97" s="26">
        <v>20</v>
      </c>
      <c r="D97" s="26">
        <v>20</v>
      </c>
      <c r="E97" s="32">
        <v>20</v>
      </c>
      <c r="F97" s="27">
        <v>30</v>
      </c>
      <c r="G97" s="32">
        <v>30</v>
      </c>
      <c r="H97" s="32">
        <v>30</v>
      </c>
      <c r="I97" s="5"/>
    </row>
    <row r="98" spans="1:9" ht="12.75">
      <c r="A98" s="86" t="s">
        <v>117</v>
      </c>
      <c r="B98" s="32" t="s">
        <v>118</v>
      </c>
      <c r="C98" s="26">
        <v>100</v>
      </c>
      <c r="D98" s="26">
        <v>100</v>
      </c>
      <c r="E98" s="27">
        <v>150</v>
      </c>
      <c r="F98" s="27">
        <v>300</v>
      </c>
      <c r="G98" s="32">
        <v>300</v>
      </c>
      <c r="H98" s="32">
        <v>299</v>
      </c>
      <c r="I98" s="5"/>
    </row>
    <row r="99" spans="1:9" ht="12.75">
      <c r="A99" s="86" t="s">
        <v>117</v>
      </c>
      <c r="B99" s="32" t="s">
        <v>119</v>
      </c>
      <c r="C99" s="26">
        <v>0</v>
      </c>
      <c r="D99" s="26">
        <v>0</v>
      </c>
      <c r="E99" s="27">
        <v>150</v>
      </c>
      <c r="F99" s="27">
        <v>80</v>
      </c>
      <c r="G99" s="32">
        <v>80</v>
      </c>
      <c r="H99" s="32">
        <v>80</v>
      </c>
      <c r="I99" s="5"/>
    </row>
    <row r="100" spans="1:9" ht="12.75">
      <c r="A100" s="86" t="s">
        <v>117</v>
      </c>
      <c r="B100" s="32" t="s">
        <v>120</v>
      </c>
      <c r="C100" s="26">
        <v>100</v>
      </c>
      <c r="D100" s="26">
        <v>100</v>
      </c>
      <c r="E100" s="27">
        <v>264</v>
      </c>
      <c r="F100" s="32">
        <v>264</v>
      </c>
      <c r="G100" s="32">
        <v>264</v>
      </c>
      <c r="H100" s="32">
        <v>264</v>
      </c>
      <c r="I100" s="5"/>
    </row>
    <row r="101" spans="1:9" ht="12.75">
      <c r="A101" s="98" t="s">
        <v>121</v>
      </c>
      <c r="B101" s="99" t="s">
        <v>122</v>
      </c>
      <c r="C101" s="24">
        <v>40</v>
      </c>
      <c r="D101" s="24">
        <v>40</v>
      </c>
      <c r="E101" s="24">
        <v>40</v>
      </c>
      <c r="F101" s="99">
        <v>40</v>
      </c>
      <c r="G101" s="24">
        <v>40</v>
      </c>
      <c r="H101" s="99">
        <v>39</v>
      </c>
      <c r="I101" s="5"/>
    </row>
    <row r="102" spans="1:9" ht="12.75">
      <c r="A102" s="86" t="s">
        <v>123</v>
      </c>
      <c r="B102" s="61" t="s">
        <v>124</v>
      </c>
      <c r="C102" s="26">
        <v>75</v>
      </c>
      <c r="D102" s="26">
        <v>75</v>
      </c>
      <c r="E102" s="27">
        <v>275</v>
      </c>
      <c r="F102" s="26">
        <v>275</v>
      </c>
      <c r="G102" s="26">
        <v>275</v>
      </c>
      <c r="H102" s="26">
        <v>195</v>
      </c>
      <c r="I102" s="5"/>
    </row>
    <row r="103" spans="1:9" ht="12.75">
      <c r="A103" s="86" t="s">
        <v>125</v>
      </c>
      <c r="B103" s="32" t="s">
        <v>126</v>
      </c>
      <c r="C103" s="26">
        <v>120</v>
      </c>
      <c r="D103" s="27">
        <v>127</v>
      </c>
      <c r="E103" s="27">
        <v>144</v>
      </c>
      <c r="F103" s="27">
        <v>158</v>
      </c>
      <c r="G103" s="27">
        <v>225</v>
      </c>
      <c r="H103" s="32">
        <v>217</v>
      </c>
      <c r="I103" s="5"/>
    </row>
    <row r="104" spans="1:9" ht="12.75">
      <c r="A104" s="87" t="s">
        <v>127</v>
      </c>
      <c r="B104" s="88"/>
      <c r="C104" s="84">
        <f aca="true" t="shared" si="14" ref="C104:H104">SUM(C105:C109)</f>
        <v>4360</v>
      </c>
      <c r="D104" s="84">
        <f t="shared" si="14"/>
        <v>4426</v>
      </c>
      <c r="E104" s="84">
        <f t="shared" si="14"/>
        <v>5143</v>
      </c>
      <c r="F104" s="84">
        <f t="shared" si="14"/>
        <v>5530</v>
      </c>
      <c r="G104" s="84">
        <f t="shared" si="14"/>
        <v>5616</v>
      </c>
      <c r="H104" s="84">
        <f t="shared" si="14"/>
        <v>5511</v>
      </c>
      <c r="I104" s="5"/>
    </row>
    <row r="105" spans="1:9" ht="12.75">
      <c r="A105" s="102" t="s">
        <v>128</v>
      </c>
      <c r="B105" s="38" t="s">
        <v>129</v>
      </c>
      <c r="C105" s="50">
        <v>1950</v>
      </c>
      <c r="D105" s="51">
        <v>2016</v>
      </c>
      <c r="E105" s="51">
        <v>2135</v>
      </c>
      <c r="F105" s="51">
        <v>2635</v>
      </c>
      <c r="G105" s="51">
        <v>2700</v>
      </c>
      <c r="H105" s="50">
        <v>2673</v>
      </c>
      <c r="I105" s="5"/>
    </row>
    <row r="106" spans="1:9" ht="12.75">
      <c r="A106" s="102" t="s">
        <v>130</v>
      </c>
      <c r="B106" s="38" t="s">
        <v>131</v>
      </c>
      <c r="C106" s="50">
        <v>100</v>
      </c>
      <c r="D106" s="50">
        <v>100</v>
      </c>
      <c r="E106" s="50">
        <v>100</v>
      </c>
      <c r="F106" s="50">
        <v>100</v>
      </c>
      <c r="G106" s="51">
        <v>60</v>
      </c>
      <c r="H106" s="50">
        <v>58</v>
      </c>
      <c r="I106" s="5"/>
    </row>
    <row r="107" spans="1:9" ht="12.75">
      <c r="A107" s="102" t="s">
        <v>132</v>
      </c>
      <c r="B107" s="38" t="s">
        <v>133</v>
      </c>
      <c r="C107" s="50">
        <v>2000</v>
      </c>
      <c r="D107" s="50">
        <v>2000</v>
      </c>
      <c r="E107" s="51">
        <v>2485</v>
      </c>
      <c r="F107" s="50">
        <v>2485</v>
      </c>
      <c r="G107" s="50">
        <v>2485</v>
      </c>
      <c r="H107" s="50">
        <v>2418</v>
      </c>
      <c r="I107" s="5"/>
    </row>
    <row r="108" spans="1:9" ht="12.75">
      <c r="A108" s="102" t="s">
        <v>134</v>
      </c>
      <c r="B108" s="38" t="s">
        <v>135</v>
      </c>
      <c r="C108" s="50">
        <v>10</v>
      </c>
      <c r="D108" s="50">
        <v>10</v>
      </c>
      <c r="E108" s="50">
        <f>10+113</f>
        <v>123</v>
      </c>
      <c r="F108" s="50">
        <v>10</v>
      </c>
      <c r="G108" s="51">
        <v>41</v>
      </c>
      <c r="H108" s="50">
        <v>40</v>
      </c>
      <c r="I108" s="5"/>
    </row>
    <row r="109" spans="1:9" ht="12.75">
      <c r="A109" s="86" t="s">
        <v>136</v>
      </c>
      <c r="B109" s="32" t="s">
        <v>137</v>
      </c>
      <c r="C109" s="46">
        <v>300</v>
      </c>
      <c r="D109" s="46">
        <v>300</v>
      </c>
      <c r="E109" s="46">
        <v>300</v>
      </c>
      <c r="F109" s="46">
        <v>300</v>
      </c>
      <c r="G109" s="47">
        <v>330</v>
      </c>
      <c r="H109" s="46">
        <v>322</v>
      </c>
      <c r="I109" s="5"/>
    </row>
    <row r="110" spans="1:9" ht="12.75">
      <c r="A110" s="83" t="s">
        <v>138</v>
      </c>
      <c r="B110" s="83"/>
      <c r="C110" s="84">
        <f aca="true" t="shared" si="15" ref="C110:H110">SUM(C111:C119)</f>
        <v>2318</v>
      </c>
      <c r="D110" s="84">
        <f t="shared" si="15"/>
        <v>2726</v>
      </c>
      <c r="E110" s="84">
        <f t="shared" si="15"/>
        <v>2726</v>
      </c>
      <c r="F110" s="84">
        <f t="shared" si="15"/>
        <v>2730</v>
      </c>
      <c r="G110" s="84">
        <f t="shared" si="15"/>
        <v>2806</v>
      </c>
      <c r="H110" s="84">
        <f t="shared" si="15"/>
        <v>2711</v>
      </c>
      <c r="I110" s="5"/>
    </row>
    <row r="111" spans="1:9" ht="12.75">
      <c r="A111" s="86" t="s">
        <v>139</v>
      </c>
      <c r="B111" s="32" t="s">
        <v>140</v>
      </c>
      <c r="C111" s="46">
        <v>1611</v>
      </c>
      <c r="D111" s="46">
        <v>1611</v>
      </c>
      <c r="E111" s="46">
        <v>1611</v>
      </c>
      <c r="F111" s="46">
        <v>1611</v>
      </c>
      <c r="G111" s="47">
        <v>1795</v>
      </c>
      <c r="H111" s="46">
        <v>1794</v>
      </c>
      <c r="I111" s="5"/>
    </row>
    <row r="112" spans="1:9" ht="12.75">
      <c r="A112" s="86" t="s">
        <v>141</v>
      </c>
      <c r="B112" s="32" t="s">
        <v>142</v>
      </c>
      <c r="C112" s="46">
        <v>300</v>
      </c>
      <c r="D112" s="47">
        <v>400</v>
      </c>
      <c r="E112" s="46">
        <v>400</v>
      </c>
      <c r="F112" s="46">
        <v>400</v>
      </c>
      <c r="G112" s="46">
        <v>400</v>
      </c>
      <c r="H112" s="46">
        <f>412-40</f>
        <v>372</v>
      </c>
      <c r="I112" s="5"/>
    </row>
    <row r="113" spans="1:9" ht="13.5" thickBot="1">
      <c r="A113" s="95" t="s">
        <v>141</v>
      </c>
      <c r="B113" s="96" t="s">
        <v>143</v>
      </c>
      <c r="C113" s="103">
        <v>40</v>
      </c>
      <c r="D113" s="103">
        <v>40</v>
      </c>
      <c r="E113" s="103">
        <v>40</v>
      </c>
      <c r="F113" s="103">
        <v>40</v>
      </c>
      <c r="G113" s="103">
        <v>40</v>
      </c>
      <c r="H113" s="103">
        <v>40</v>
      </c>
      <c r="I113" s="30">
        <f>SUM(G111:G113)</f>
        <v>2235</v>
      </c>
    </row>
    <row r="114" spans="1:9" ht="12.75">
      <c r="A114" s="98" t="s">
        <v>144</v>
      </c>
      <c r="B114" s="99" t="s">
        <v>145</v>
      </c>
      <c r="C114" s="104">
        <v>10</v>
      </c>
      <c r="D114" s="104">
        <v>10</v>
      </c>
      <c r="E114" s="104">
        <v>10</v>
      </c>
      <c r="F114" s="104">
        <v>10</v>
      </c>
      <c r="G114" s="59">
        <v>11</v>
      </c>
      <c r="H114" s="104">
        <v>11</v>
      </c>
      <c r="I114" s="5"/>
    </row>
    <row r="115" spans="1:9" ht="12.75">
      <c r="A115" s="98" t="s">
        <v>146</v>
      </c>
      <c r="B115" s="99" t="s">
        <v>147</v>
      </c>
      <c r="C115" s="104">
        <v>0</v>
      </c>
      <c r="D115" s="59">
        <v>302</v>
      </c>
      <c r="E115" s="104">
        <v>302</v>
      </c>
      <c r="F115" s="104">
        <v>302</v>
      </c>
      <c r="G115" s="104">
        <v>302</v>
      </c>
      <c r="H115" s="104">
        <v>300</v>
      </c>
      <c r="I115" s="5"/>
    </row>
    <row r="116" spans="1:9" ht="12.75">
      <c r="A116" s="98" t="s">
        <v>148</v>
      </c>
      <c r="B116" s="99" t="s">
        <v>149</v>
      </c>
      <c r="C116" s="104">
        <v>7</v>
      </c>
      <c r="D116" s="59">
        <v>13</v>
      </c>
      <c r="E116" s="104">
        <v>13</v>
      </c>
      <c r="F116" s="59">
        <v>17</v>
      </c>
      <c r="G116" s="59">
        <v>18</v>
      </c>
      <c r="H116" s="60">
        <v>18</v>
      </c>
      <c r="I116" s="5"/>
    </row>
    <row r="117" spans="1:9" ht="12.75">
      <c r="A117" s="86" t="s">
        <v>148</v>
      </c>
      <c r="B117" s="32" t="s">
        <v>150</v>
      </c>
      <c r="C117" s="46">
        <v>300</v>
      </c>
      <c r="D117" s="46">
        <v>300</v>
      </c>
      <c r="E117" s="46">
        <v>300</v>
      </c>
      <c r="F117" s="46">
        <v>300</v>
      </c>
      <c r="G117" s="47">
        <v>190</v>
      </c>
      <c r="H117" s="46">
        <v>171</v>
      </c>
      <c r="I117" s="5"/>
    </row>
    <row r="118" spans="1:9" ht="13.5" thickBot="1">
      <c r="A118" s="95" t="s">
        <v>151</v>
      </c>
      <c r="B118" s="96" t="s">
        <v>152</v>
      </c>
      <c r="C118" s="103">
        <v>20</v>
      </c>
      <c r="D118" s="103">
        <v>20</v>
      </c>
      <c r="E118" s="103">
        <v>20</v>
      </c>
      <c r="F118" s="103">
        <v>20</v>
      </c>
      <c r="G118" s="103">
        <v>20</v>
      </c>
      <c r="H118" s="103">
        <v>5</v>
      </c>
      <c r="I118" s="30">
        <f>SUM(G116:G118)</f>
        <v>228</v>
      </c>
    </row>
    <row r="119" spans="1:9" ht="12.75">
      <c r="A119" s="98" t="s">
        <v>153</v>
      </c>
      <c r="B119" s="99" t="s">
        <v>154</v>
      </c>
      <c r="C119" s="104">
        <v>30</v>
      </c>
      <c r="D119" s="104">
        <v>30</v>
      </c>
      <c r="E119" s="104">
        <v>30</v>
      </c>
      <c r="F119" s="104">
        <v>30</v>
      </c>
      <c r="G119" s="104">
        <v>30</v>
      </c>
      <c r="H119" s="104">
        <v>0</v>
      </c>
      <c r="I119" s="5"/>
    </row>
    <row r="120" spans="1:9" ht="15.75">
      <c r="A120" s="105" t="s">
        <v>155</v>
      </c>
      <c r="B120" s="93"/>
      <c r="C120" s="106">
        <f aca="true" t="shared" si="16" ref="C120:H120">SUM(C72+C76+C78+C80+C86+C89+C92+C104+C110)</f>
        <v>16461</v>
      </c>
      <c r="D120" s="106">
        <f t="shared" si="16"/>
        <v>17160</v>
      </c>
      <c r="E120" s="106">
        <f t="shared" si="16"/>
        <v>19073</v>
      </c>
      <c r="F120" s="106">
        <f t="shared" si="16"/>
        <v>21306</v>
      </c>
      <c r="G120" s="106">
        <f t="shared" si="16"/>
        <v>21999</v>
      </c>
      <c r="H120" s="106">
        <f t="shared" si="16"/>
        <v>21383</v>
      </c>
      <c r="I120" s="5"/>
    </row>
    <row r="121" spans="1:9" ht="12.75">
      <c r="A121" s="71" t="s">
        <v>130</v>
      </c>
      <c r="B121" s="62" t="s">
        <v>156</v>
      </c>
      <c r="C121" s="72">
        <v>8819</v>
      </c>
      <c r="D121" s="72">
        <v>8819</v>
      </c>
      <c r="E121" s="73">
        <v>8901</v>
      </c>
      <c r="F121" s="73">
        <v>8961</v>
      </c>
      <c r="G121" s="73">
        <f>8643+144-2</f>
        <v>8785</v>
      </c>
      <c r="H121" s="72">
        <v>8785</v>
      </c>
      <c r="I121" s="5"/>
    </row>
    <row r="122" spans="1:9" ht="12.75">
      <c r="A122" s="71" t="s">
        <v>157</v>
      </c>
      <c r="B122" s="62" t="s">
        <v>158</v>
      </c>
      <c r="C122" s="107">
        <v>262</v>
      </c>
      <c r="D122" s="107">
        <v>262</v>
      </c>
      <c r="E122" s="107">
        <v>262</v>
      </c>
      <c r="F122" s="107">
        <v>262</v>
      </c>
      <c r="G122" s="108">
        <v>274</v>
      </c>
      <c r="H122" s="107">
        <v>274</v>
      </c>
      <c r="I122" s="5"/>
    </row>
    <row r="123" spans="1:9" ht="12.75">
      <c r="A123" s="109" t="s">
        <v>134</v>
      </c>
      <c r="B123" s="62" t="s">
        <v>159</v>
      </c>
      <c r="C123" s="72">
        <v>1200</v>
      </c>
      <c r="D123" s="72">
        <v>1200</v>
      </c>
      <c r="E123" s="72">
        <v>1200</v>
      </c>
      <c r="F123" s="73">
        <v>1313</v>
      </c>
      <c r="G123" s="73">
        <v>1460</v>
      </c>
      <c r="H123" s="72">
        <v>1460</v>
      </c>
      <c r="I123" s="53">
        <f>SUM(G121:G123)</f>
        <v>10519</v>
      </c>
    </row>
    <row r="124" spans="1:9" ht="15.75">
      <c r="A124" s="105" t="s">
        <v>160</v>
      </c>
      <c r="B124" s="93"/>
      <c r="C124" s="106">
        <f aca="true" t="shared" si="17" ref="C124:H124">SUM(C120:C123)</f>
        <v>26742</v>
      </c>
      <c r="D124" s="106">
        <f t="shared" si="17"/>
        <v>27441</v>
      </c>
      <c r="E124" s="106">
        <f t="shared" si="17"/>
        <v>29436</v>
      </c>
      <c r="F124" s="106">
        <f t="shared" si="17"/>
        <v>31842</v>
      </c>
      <c r="G124" s="106">
        <f t="shared" si="17"/>
        <v>32518</v>
      </c>
      <c r="H124" s="106">
        <f t="shared" si="17"/>
        <v>31902</v>
      </c>
      <c r="I124" s="5"/>
    </row>
    <row r="125" spans="4:9" ht="12.75">
      <c r="D125" s="110"/>
      <c r="E125" s="110"/>
      <c r="F125" s="110"/>
      <c r="G125" s="110"/>
      <c r="I125" s="5"/>
    </row>
    <row r="126" spans="1:9" ht="12.75">
      <c r="A126" s="74"/>
      <c r="B126" s="111"/>
      <c r="C126" s="112"/>
      <c r="D126" s="110"/>
      <c r="E126" s="110"/>
      <c r="F126" s="110"/>
      <c r="G126" s="110"/>
      <c r="I126" s="5"/>
    </row>
    <row r="127" spans="1:9" ht="18">
      <c r="A127" s="113" t="s">
        <v>161</v>
      </c>
      <c r="B127" s="114"/>
      <c r="C127" s="114"/>
      <c r="D127" s="114"/>
      <c r="E127" s="114"/>
      <c r="F127" s="114"/>
      <c r="G127" s="114"/>
      <c r="H127" s="114"/>
      <c r="I127" s="5"/>
    </row>
    <row r="128" spans="1:9" ht="12.75">
      <c r="A128" s="9" t="s">
        <v>4</v>
      </c>
      <c r="B128" s="10"/>
      <c r="C128" s="81" t="s">
        <v>5</v>
      </c>
      <c r="D128" s="11" t="s">
        <v>6</v>
      </c>
      <c r="E128" s="11" t="s">
        <v>7</v>
      </c>
      <c r="F128" s="11" t="s">
        <v>8</v>
      </c>
      <c r="G128" s="11" t="s">
        <v>9</v>
      </c>
      <c r="H128" s="12" t="s">
        <v>72</v>
      </c>
      <c r="I128" s="5"/>
    </row>
    <row r="129" spans="1:9" ht="12.75">
      <c r="A129" s="115"/>
      <c r="B129" s="116"/>
      <c r="C129" s="81"/>
      <c r="D129" s="15"/>
      <c r="E129" s="15"/>
      <c r="F129" s="15"/>
      <c r="G129" s="15"/>
      <c r="H129" s="16"/>
      <c r="I129" s="5"/>
    </row>
    <row r="130" spans="1:9" ht="12.75">
      <c r="A130" s="117">
        <v>233</v>
      </c>
      <c r="B130" s="118" t="s">
        <v>162</v>
      </c>
      <c r="C130" s="119">
        <v>0</v>
      </c>
      <c r="D130" s="120">
        <v>0</v>
      </c>
      <c r="E130" s="121">
        <v>3</v>
      </c>
      <c r="F130" s="121">
        <v>278</v>
      </c>
      <c r="G130" s="121">
        <v>304</v>
      </c>
      <c r="H130" s="120">
        <v>304</v>
      </c>
      <c r="I130" s="5"/>
    </row>
    <row r="131" spans="1:9" ht="12.75">
      <c r="A131" s="117">
        <v>321</v>
      </c>
      <c r="B131" s="118" t="s">
        <v>163</v>
      </c>
      <c r="C131" s="119">
        <v>0</v>
      </c>
      <c r="D131" s="120">
        <v>0</v>
      </c>
      <c r="E131" s="121">
        <v>1000</v>
      </c>
      <c r="F131" s="120">
        <v>1000</v>
      </c>
      <c r="G131" s="120">
        <v>1000</v>
      </c>
      <c r="H131" s="120">
        <v>1000</v>
      </c>
      <c r="I131" s="5"/>
    </row>
    <row r="132" spans="1:9" ht="12.75">
      <c r="A132" s="117">
        <v>321</v>
      </c>
      <c r="B132" s="118" t="s">
        <v>164</v>
      </c>
      <c r="C132" s="119">
        <v>0</v>
      </c>
      <c r="D132" s="120">
        <v>0</v>
      </c>
      <c r="E132" s="120">
        <v>0</v>
      </c>
      <c r="F132" s="121">
        <v>1000</v>
      </c>
      <c r="G132" s="121">
        <v>1350</v>
      </c>
      <c r="H132" s="120">
        <v>1350</v>
      </c>
      <c r="I132" s="5"/>
    </row>
    <row r="133" spans="1:9" ht="15.75">
      <c r="A133" s="122" t="s">
        <v>165</v>
      </c>
      <c r="B133" s="123"/>
      <c r="C133" s="124">
        <f aca="true" t="shared" si="18" ref="C133:H133">SUM(C130:C132)</f>
        <v>0</v>
      </c>
      <c r="D133" s="124">
        <f t="shared" si="18"/>
        <v>0</v>
      </c>
      <c r="E133" s="124">
        <f t="shared" si="18"/>
        <v>1003</v>
      </c>
      <c r="F133" s="124">
        <f t="shared" si="18"/>
        <v>2278</v>
      </c>
      <c r="G133" s="124">
        <f t="shared" si="18"/>
        <v>2654</v>
      </c>
      <c r="H133" s="124">
        <f t="shared" si="18"/>
        <v>2654</v>
      </c>
      <c r="I133" s="5"/>
    </row>
    <row r="134" spans="1:9" ht="15.75">
      <c r="A134" s="125"/>
      <c r="B134" s="125"/>
      <c r="C134" s="125"/>
      <c r="D134" s="125"/>
      <c r="E134" s="125"/>
      <c r="F134" s="41"/>
      <c r="G134" s="41"/>
      <c r="H134" s="126"/>
      <c r="I134" s="126"/>
    </row>
    <row r="135" spans="1:7" ht="12.75">
      <c r="A135" s="127"/>
      <c r="B135" s="127"/>
      <c r="C135" s="127"/>
      <c r="D135" s="127"/>
      <c r="E135" s="127"/>
      <c r="F135" s="5"/>
      <c r="G135" s="5"/>
    </row>
    <row r="136" spans="1:9" ht="12.75">
      <c r="A136" s="128" t="s">
        <v>91</v>
      </c>
      <c r="B136" s="129" t="s">
        <v>166</v>
      </c>
      <c r="C136" s="129">
        <v>0</v>
      </c>
      <c r="D136" s="130">
        <v>0</v>
      </c>
      <c r="E136" s="130">
        <v>0</v>
      </c>
      <c r="F136" s="131">
        <v>187</v>
      </c>
      <c r="G136" s="131">
        <v>186</v>
      </c>
      <c r="H136" s="130">
        <v>186</v>
      </c>
      <c r="I136" s="5"/>
    </row>
    <row r="137" spans="1:9" ht="12.75">
      <c r="A137" s="85" t="s">
        <v>91</v>
      </c>
      <c r="B137" s="26" t="s">
        <v>167</v>
      </c>
      <c r="C137" s="26">
        <v>200</v>
      </c>
      <c r="D137" s="27">
        <v>280</v>
      </c>
      <c r="E137" s="32">
        <v>280</v>
      </c>
      <c r="F137" s="32">
        <v>280</v>
      </c>
      <c r="G137" s="27">
        <v>110</v>
      </c>
      <c r="H137" s="32">
        <v>108</v>
      </c>
      <c r="I137" s="5"/>
    </row>
    <row r="138" spans="1:9" ht="12.75">
      <c r="A138" s="86" t="s">
        <v>91</v>
      </c>
      <c r="B138" s="26" t="s">
        <v>168</v>
      </c>
      <c r="C138" s="26">
        <v>2000</v>
      </c>
      <c r="D138" s="26">
        <v>2000</v>
      </c>
      <c r="E138" s="26">
        <v>2000</v>
      </c>
      <c r="F138" s="27">
        <v>2300</v>
      </c>
      <c r="G138" s="27">
        <v>2400</v>
      </c>
      <c r="H138" s="32">
        <v>2389</v>
      </c>
      <c r="I138" s="5"/>
    </row>
    <row r="139" spans="1:9" ht="12.75">
      <c r="A139" s="128" t="s">
        <v>91</v>
      </c>
      <c r="B139" s="129" t="s">
        <v>169</v>
      </c>
      <c r="C139" s="129">
        <v>0</v>
      </c>
      <c r="D139" s="130">
        <v>920</v>
      </c>
      <c r="E139" s="130">
        <v>920</v>
      </c>
      <c r="F139" s="130">
        <v>920</v>
      </c>
      <c r="G139" s="131">
        <v>0</v>
      </c>
      <c r="H139" s="130">
        <v>0</v>
      </c>
      <c r="I139" s="5"/>
    </row>
    <row r="140" spans="1:9" ht="12.75">
      <c r="A140" s="85" t="s">
        <v>91</v>
      </c>
      <c r="B140" s="26" t="s">
        <v>170</v>
      </c>
      <c r="C140" s="26">
        <v>0</v>
      </c>
      <c r="D140" s="32">
        <v>0</v>
      </c>
      <c r="E140" s="27">
        <v>500</v>
      </c>
      <c r="F140" s="27">
        <v>1850</v>
      </c>
      <c r="G140" s="32">
        <v>1850</v>
      </c>
      <c r="H140" s="32">
        <v>1850</v>
      </c>
      <c r="I140" s="5"/>
    </row>
    <row r="141" spans="1:9" ht="13.5" thickBot="1">
      <c r="A141" s="132" t="s">
        <v>91</v>
      </c>
      <c r="B141" s="24" t="s">
        <v>171</v>
      </c>
      <c r="C141" s="29">
        <v>0</v>
      </c>
      <c r="D141" s="96">
        <v>0</v>
      </c>
      <c r="E141" s="96">
        <v>0</v>
      </c>
      <c r="F141" s="96">
        <v>0</v>
      </c>
      <c r="G141" s="33">
        <v>350</v>
      </c>
      <c r="H141" s="96">
        <v>350</v>
      </c>
      <c r="I141" s="97">
        <f>SUM(G136:G141)</f>
        <v>4896</v>
      </c>
    </row>
    <row r="142" spans="1:9" ht="12.75">
      <c r="A142" s="133" t="s">
        <v>95</v>
      </c>
      <c r="B142" s="134" t="s">
        <v>172</v>
      </c>
      <c r="C142" s="134">
        <v>0</v>
      </c>
      <c r="D142" s="135">
        <v>140</v>
      </c>
      <c r="E142" s="136">
        <v>242</v>
      </c>
      <c r="F142" s="135">
        <v>242</v>
      </c>
      <c r="G142" s="136">
        <v>227</v>
      </c>
      <c r="H142" s="135">
        <v>227</v>
      </c>
      <c r="I142" s="5"/>
    </row>
    <row r="143" spans="1:9" ht="12.75">
      <c r="A143" s="137" t="s">
        <v>95</v>
      </c>
      <c r="B143" s="24" t="s">
        <v>173</v>
      </c>
      <c r="C143" s="24">
        <v>100</v>
      </c>
      <c r="D143" s="99">
        <v>100</v>
      </c>
      <c r="E143" s="99">
        <v>100</v>
      </c>
      <c r="F143" s="99">
        <v>100</v>
      </c>
      <c r="G143" s="31">
        <v>90</v>
      </c>
      <c r="H143" s="99">
        <v>89</v>
      </c>
      <c r="I143" s="5"/>
    </row>
    <row r="144" spans="1:9" ht="13.5" thickBot="1">
      <c r="A144" s="132" t="s">
        <v>95</v>
      </c>
      <c r="B144" s="29" t="s">
        <v>174</v>
      </c>
      <c r="C144" s="29">
        <v>500</v>
      </c>
      <c r="D144" s="96">
        <v>500</v>
      </c>
      <c r="E144" s="96">
        <v>500</v>
      </c>
      <c r="F144" s="96">
        <v>500</v>
      </c>
      <c r="G144" s="33">
        <f>500-121</f>
        <v>379</v>
      </c>
      <c r="H144" s="96">
        <v>0</v>
      </c>
      <c r="I144" s="138">
        <f>SUM(G142:G144)</f>
        <v>696</v>
      </c>
    </row>
    <row r="145" spans="1:9" ht="12.75">
      <c r="A145" s="133" t="s">
        <v>98</v>
      </c>
      <c r="B145" s="134" t="s">
        <v>175</v>
      </c>
      <c r="C145" s="134">
        <v>0</v>
      </c>
      <c r="D145" s="135">
        <v>0</v>
      </c>
      <c r="E145" s="135">
        <v>0</v>
      </c>
      <c r="F145" s="136">
        <v>80</v>
      </c>
      <c r="G145" s="136">
        <v>128</v>
      </c>
      <c r="H145" s="135">
        <v>128</v>
      </c>
      <c r="I145" s="139"/>
    </row>
    <row r="146" spans="1:9" ht="13.5" thickBot="1">
      <c r="A146" s="132" t="s">
        <v>100</v>
      </c>
      <c r="B146" s="29" t="s">
        <v>176</v>
      </c>
      <c r="C146" s="29">
        <v>0</v>
      </c>
      <c r="D146" s="96">
        <v>0</v>
      </c>
      <c r="E146" s="33">
        <v>267</v>
      </c>
      <c r="F146" s="96">
        <v>267</v>
      </c>
      <c r="G146" s="33">
        <v>0</v>
      </c>
      <c r="H146" s="96">
        <v>0</v>
      </c>
      <c r="I146" s="138">
        <f>SUM(G145:G146)</f>
        <v>128</v>
      </c>
    </row>
    <row r="147" spans="1:9" ht="12.75">
      <c r="A147" s="133" t="s">
        <v>108</v>
      </c>
      <c r="B147" s="134" t="s">
        <v>177</v>
      </c>
      <c r="C147" s="134">
        <v>0</v>
      </c>
      <c r="D147" s="135">
        <v>0</v>
      </c>
      <c r="E147" s="136">
        <v>0</v>
      </c>
      <c r="F147" s="135">
        <v>0</v>
      </c>
      <c r="G147" s="136">
        <v>100</v>
      </c>
      <c r="H147" s="135">
        <v>100</v>
      </c>
      <c r="I147" s="139"/>
    </row>
    <row r="148" spans="1:9" ht="12.75">
      <c r="A148" s="137" t="s">
        <v>113</v>
      </c>
      <c r="B148" s="24" t="s">
        <v>178</v>
      </c>
      <c r="C148" s="24">
        <v>0</v>
      </c>
      <c r="D148" s="99">
        <v>0</v>
      </c>
      <c r="E148" s="31">
        <v>1000</v>
      </c>
      <c r="F148" s="99">
        <v>1000</v>
      </c>
      <c r="G148" s="99">
        <v>1000</v>
      </c>
      <c r="H148" s="99">
        <v>1000</v>
      </c>
      <c r="I148" s="139"/>
    </row>
    <row r="149" spans="1:9" ht="12.75">
      <c r="A149" s="137" t="s">
        <v>179</v>
      </c>
      <c r="B149" s="140" t="s">
        <v>180</v>
      </c>
      <c r="C149" s="140">
        <v>100</v>
      </c>
      <c r="D149" s="141">
        <v>100</v>
      </c>
      <c r="E149" s="141">
        <v>100</v>
      </c>
      <c r="F149" s="142">
        <v>0</v>
      </c>
      <c r="G149" s="141">
        <v>0</v>
      </c>
      <c r="H149" s="141">
        <v>0</v>
      </c>
      <c r="I149" s="5"/>
    </row>
    <row r="150" spans="1:9" ht="15.75">
      <c r="A150" s="122" t="s">
        <v>181</v>
      </c>
      <c r="B150" s="123"/>
      <c r="C150" s="143">
        <f aca="true" t="shared" si="19" ref="C150:H150">SUM(C136:C149)</f>
        <v>2900</v>
      </c>
      <c r="D150" s="143">
        <f t="shared" si="19"/>
        <v>4040</v>
      </c>
      <c r="E150" s="143">
        <f t="shared" si="19"/>
        <v>5909</v>
      </c>
      <c r="F150" s="143">
        <f t="shared" si="19"/>
        <v>7726</v>
      </c>
      <c r="G150" s="143">
        <f t="shared" si="19"/>
        <v>6820</v>
      </c>
      <c r="H150" s="143">
        <f t="shared" si="19"/>
        <v>6427</v>
      </c>
      <c r="I150" s="5"/>
    </row>
    <row r="151" spans="1:9" ht="12.75">
      <c r="A151" s="144"/>
      <c r="B151" s="145"/>
      <c r="C151" s="146"/>
      <c r="H151" s="127"/>
      <c r="I151" s="5"/>
    </row>
    <row r="152" spans="1:9" ht="12.75">
      <c r="A152" s="144"/>
      <c r="B152" s="145"/>
      <c r="C152" s="146"/>
      <c r="H152" s="127"/>
      <c r="I152" s="5"/>
    </row>
    <row r="153" spans="1:9" ht="12.75">
      <c r="A153" s="144"/>
      <c r="B153" s="145"/>
      <c r="C153" s="146"/>
      <c r="H153" s="127"/>
      <c r="I153" s="5"/>
    </row>
    <row r="154" spans="1:9" ht="12.75">
      <c r="A154" s="146"/>
      <c r="B154" s="111"/>
      <c r="C154" s="147"/>
      <c r="H154" s="74"/>
      <c r="I154" s="5"/>
    </row>
    <row r="155" spans="1:9" ht="18">
      <c r="A155" s="148" t="s">
        <v>182</v>
      </c>
      <c r="B155" s="149"/>
      <c r="C155" s="149"/>
      <c r="D155" s="149"/>
      <c r="E155" s="149"/>
      <c r="F155" s="149"/>
      <c r="G155" s="149"/>
      <c r="H155" s="149"/>
      <c r="I155" s="8"/>
    </row>
    <row r="156" spans="1:9" ht="12.75">
      <c r="A156" s="9" t="s">
        <v>4</v>
      </c>
      <c r="B156" s="10"/>
      <c r="C156" s="81" t="s">
        <v>5</v>
      </c>
      <c r="D156" s="11" t="s">
        <v>6</v>
      </c>
      <c r="E156" s="11" t="s">
        <v>7</v>
      </c>
      <c r="F156" s="11" t="s">
        <v>8</v>
      </c>
      <c r="G156" s="11" t="s">
        <v>9</v>
      </c>
      <c r="H156" s="12" t="s">
        <v>72</v>
      </c>
      <c r="I156" s="150"/>
    </row>
    <row r="157" spans="1:9" ht="12.75">
      <c r="A157" s="115"/>
      <c r="B157" s="116"/>
      <c r="C157" s="81"/>
      <c r="D157" s="15"/>
      <c r="E157" s="82"/>
      <c r="F157" s="15"/>
      <c r="G157" s="151"/>
      <c r="H157" s="16"/>
      <c r="I157" s="152"/>
    </row>
    <row r="158" spans="1:9" ht="15.75">
      <c r="A158" s="153" t="s">
        <v>183</v>
      </c>
      <c r="B158" s="154"/>
      <c r="C158" s="155">
        <f aca="true" t="shared" si="20" ref="C158:H158">SUM(C159:C160)</f>
        <v>25</v>
      </c>
      <c r="D158" s="155">
        <f t="shared" si="20"/>
        <v>25</v>
      </c>
      <c r="E158" s="155">
        <f t="shared" si="20"/>
        <v>25</v>
      </c>
      <c r="F158" s="155">
        <f t="shared" si="20"/>
        <v>1725</v>
      </c>
      <c r="G158" s="155">
        <f t="shared" si="20"/>
        <v>875</v>
      </c>
      <c r="H158" s="155">
        <f t="shared" si="20"/>
        <v>875</v>
      </c>
      <c r="I158" s="5"/>
    </row>
    <row r="159" spans="1:9" ht="12.75">
      <c r="A159" s="26">
        <v>411</v>
      </c>
      <c r="B159" s="25" t="s">
        <v>184</v>
      </c>
      <c r="C159" s="26">
        <v>25</v>
      </c>
      <c r="D159" s="26">
        <v>25</v>
      </c>
      <c r="E159" s="26">
        <v>25</v>
      </c>
      <c r="F159" s="26">
        <v>25</v>
      </c>
      <c r="G159" s="26">
        <v>25</v>
      </c>
      <c r="H159" s="26">
        <v>25</v>
      </c>
      <c r="I159" s="5"/>
    </row>
    <row r="160" spans="1:9" ht="12.75">
      <c r="A160" s="52">
        <v>454</v>
      </c>
      <c r="B160" s="156" t="s">
        <v>185</v>
      </c>
      <c r="C160" s="26">
        <v>0</v>
      </c>
      <c r="D160" s="32">
        <v>0</v>
      </c>
      <c r="E160" s="32">
        <v>0</v>
      </c>
      <c r="F160" s="32">
        <v>1700</v>
      </c>
      <c r="G160" s="32">
        <v>850</v>
      </c>
      <c r="H160" s="32">
        <v>850</v>
      </c>
      <c r="I160" s="5"/>
    </row>
    <row r="161" spans="1:9" ht="15.75">
      <c r="A161" s="153" t="s">
        <v>186</v>
      </c>
      <c r="B161" s="154"/>
      <c r="C161" s="155">
        <f aca="true" t="shared" si="21" ref="C161:H161">SUM(C162:C162)</f>
        <v>20</v>
      </c>
      <c r="D161" s="155">
        <f t="shared" si="21"/>
        <v>20</v>
      </c>
      <c r="E161" s="155">
        <f t="shared" si="21"/>
        <v>20</v>
      </c>
      <c r="F161" s="155">
        <f t="shared" si="21"/>
        <v>20</v>
      </c>
      <c r="G161" s="155">
        <f t="shared" si="21"/>
        <v>20</v>
      </c>
      <c r="H161" s="155">
        <f t="shared" si="21"/>
        <v>15</v>
      </c>
      <c r="I161" s="5"/>
    </row>
    <row r="162" spans="1:9" ht="12.75">
      <c r="A162" s="26">
        <v>821</v>
      </c>
      <c r="B162" s="32" t="s">
        <v>187</v>
      </c>
      <c r="C162" s="26">
        <v>20</v>
      </c>
      <c r="D162" s="26">
        <v>20</v>
      </c>
      <c r="E162" s="26">
        <v>20</v>
      </c>
      <c r="F162" s="26">
        <v>20</v>
      </c>
      <c r="G162" s="26">
        <v>20</v>
      </c>
      <c r="H162" s="26">
        <v>15</v>
      </c>
      <c r="I162" s="5"/>
    </row>
    <row r="163" spans="1:9" ht="15.75">
      <c r="A163" s="157" t="s">
        <v>188</v>
      </c>
      <c r="B163" s="158"/>
      <c r="C163" s="155">
        <f aca="true" t="shared" si="22" ref="C163:H163">C158-C161</f>
        <v>5</v>
      </c>
      <c r="D163" s="155">
        <f t="shared" si="22"/>
        <v>5</v>
      </c>
      <c r="E163" s="155">
        <f t="shared" si="22"/>
        <v>5</v>
      </c>
      <c r="F163" s="155">
        <f t="shared" si="22"/>
        <v>1705</v>
      </c>
      <c r="G163" s="155">
        <f t="shared" si="22"/>
        <v>855</v>
      </c>
      <c r="H163" s="155">
        <f t="shared" si="22"/>
        <v>860</v>
      </c>
      <c r="I163" s="5"/>
    </row>
    <row r="164" spans="1:9" ht="15.75">
      <c r="A164" s="159"/>
      <c r="B164" s="74"/>
      <c r="C164" s="160"/>
      <c r="D164" s="160"/>
      <c r="E164" s="160"/>
      <c r="F164" s="160"/>
      <c r="G164" s="160"/>
      <c r="H164" s="160"/>
      <c r="I164" s="41"/>
    </row>
    <row r="165" spans="1:9" ht="15.75">
      <c r="A165" s="159"/>
      <c r="B165" s="74"/>
      <c r="C165" s="160"/>
      <c r="D165" s="160"/>
      <c r="E165" s="160"/>
      <c r="F165" s="160"/>
      <c r="G165" s="160"/>
      <c r="H165" s="160"/>
      <c r="I165" s="41"/>
    </row>
    <row r="166" spans="1:9" ht="15.75">
      <c r="A166" s="159"/>
      <c r="B166" s="74"/>
      <c r="C166" s="160"/>
      <c r="D166" s="160"/>
      <c r="E166" s="160"/>
      <c r="F166" s="160"/>
      <c r="G166" s="160"/>
      <c r="H166" s="160"/>
      <c r="I166" s="41"/>
    </row>
    <row r="167" spans="1:9" ht="15.75">
      <c r="A167" s="159"/>
      <c r="B167" s="74"/>
      <c r="C167" s="160"/>
      <c r="D167" s="160"/>
      <c r="E167" s="160"/>
      <c r="F167" s="160"/>
      <c r="G167" s="160"/>
      <c r="H167" s="160"/>
      <c r="I167" s="41"/>
    </row>
    <row r="168" spans="1:9" ht="15.75">
      <c r="A168" s="159"/>
      <c r="B168" s="74"/>
      <c r="C168" s="160"/>
      <c r="D168" s="160"/>
      <c r="E168" s="160"/>
      <c r="F168" s="160"/>
      <c r="G168" s="160"/>
      <c r="H168" s="160"/>
      <c r="I168" s="41"/>
    </row>
    <row r="169" spans="2:9" ht="12.75">
      <c r="B169" s="111"/>
      <c r="C169" s="161"/>
      <c r="D169" s="110"/>
      <c r="E169" s="110"/>
      <c r="F169" s="110"/>
      <c r="G169" s="110"/>
      <c r="I169" s="5"/>
    </row>
    <row r="170" spans="1:9" ht="18">
      <c r="A170" s="162" t="s">
        <v>189</v>
      </c>
      <c r="B170" s="163"/>
      <c r="C170" s="163"/>
      <c r="D170" s="163"/>
      <c r="E170" s="163"/>
      <c r="F170" s="163"/>
      <c r="G170" s="163"/>
      <c r="H170" s="163"/>
      <c r="I170" s="5"/>
    </row>
    <row r="171" spans="1:9" ht="12.75">
      <c r="A171" s="9" t="s">
        <v>4</v>
      </c>
      <c r="B171" s="10"/>
      <c r="C171" s="81" t="s">
        <v>5</v>
      </c>
      <c r="D171" s="11" t="s">
        <v>6</v>
      </c>
      <c r="E171" s="11" t="s">
        <v>7</v>
      </c>
      <c r="F171" s="11" t="s">
        <v>8</v>
      </c>
      <c r="G171" s="11" t="s">
        <v>9</v>
      </c>
      <c r="H171" s="12" t="s">
        <v>72</v>
      </c>
      <c r="I171" s="5"/>
    </row>
    <row r="172" spans="1:9" ht="12.75">
      <c r="A172" s="115"/>
      <c r="B172" s="116"/>
      <c r="C172" s="81"/>
      <c r="D172" s="15"/>
      <c r="E172" s="82"/>
      <c r="F172" s="15"/>
      <c r="G172" s="82"/>
      <c r="H172" s="16"/>
      <c r="I172" s="5"/>
    </row>
    <row r="173" spans="1:9" ht="15">
      <c r="A173" s="164" t="s">
        <v>190</v>
      </c>
      <c r="B173" s="26"/>
      <c r="C173" s="48">
        <f aca="true" t="shared" si="23" ref="C173:H173">C67</f>
        <v>29637</v>
      </c>
      <c r="D173" s="48">
        <f t="shared" si="23"/>
        <v>31476</v>
      </c>
      <c r="E173" s="48">
        <f t="shared" si="23"/>
        <v>34337</v>
      </c>
      <c r="F173" s="48">
        <f t="shared" si="23"/>
        <v>35585</v>
      </c>
      <c r="G173" s="48">
        <f t="shared" si="23"/>
        <v>35829</v>
      </c>
      <c r="H173" s="48">
        <f t="shared" si="23"/>
        <v>35450</v>
      </c>
      <c r="I173" s="5"/>
    </row>
    <row r="174" spans="1:9" ht="15">
      <c r="A174" s="164" t="s">
        <v>191</v>
      </c>
      <c r="B174" s="26"/>
      <c r="C174" s="48">
        <f aca="true" t="shared" si="24" ref="C174:H174">C124</f>
        <v>26742</v>
      </c>
      <c r="D174" s="48">
        <f t="shared" si="24"/>
        <v>27441</v>
      </c>
      <c r="E174" s="48">
        <f t="shared" si="24"/>
        <v>29436</v>
      </c>
      <c r="F174" s="48">
        <f t="shared" si="24"/>
        <v>31842</v>
      </c>
      <c r="G174" s="48">
        <f t="shared" si="24"/>
        <v>32518</v>
      </c>
      <c r="H174" s="48">
        <f t="shared" si="24"/>
        <v>31902</v>
      </c>
      <c r="I174" s="5"/>
    </row>
    <row r="175" spans="1:9" ht="15.75">
      <c r="A175" s="26"/>
      <c r="B175" s="165" t="s">
        <v>192</v>
      </c>
      <c r="C175" s="166">
        <f aca="true" t="shared" si="25" ref="C175:H175">C173-C174</f>
        <v>2895</v>
      </c>
      <c r="D175" s="166">
        <f t="shared" si="25"/>
        <v>4035</v>
      </c>
      <c r="E175" s="166">
        <f t="shared" si="25"/>
        <v>4901</v>
      </c>
      <c r="F175" s="166">
        <f t="shared" si="25"/>
        <v>3743</v>
      </c>
      <c r="G175" s="166">
        <f t="shared" si="25"/>
        <v>3311</v>
      </c>
      <c r="H175" s="166">
        <f t="shared" si="25"/>
        <v>3548</v>
      </c>
      <c r="I175" s="5"/>
    </row>
    <row r="176" spans="1:9" ht="15">
      <c r="A176" s="164" t="s">
        <v>193</v>
      </c>
      <c r="B176" s="26"/>
      <c r="C176" s="48">
        <f aca="true" t="shared" si="26" ref="C176:H176">C133</f>
        <v>0</v>
      </c>
      <c r="D176" s="48">
        <f t="shared" si="26"/>
        <v>0</v>
      </c>
      <c r="E176" s="48">
        <f t="shared" si="26"/>
        <v>1003</v>
      </c>
      <c r="F176" s="48">
        <f t="shared" si="26"/>
        <v>2278</v>
      </c>
      <c r="G176" s="48">
        <f t="shared" si="26"/>
        <v>2654</v>
      </c>
      <c r="H176" s="48">
        <f t="shared" si="26"/>
        <v>2654</v>
      </c>
      <c r="I176" s="5"/>
    </row>
    <row r="177" spans="1:9" ht="15">
      <c r="A177" s="164" t="s">
        <v>194</v>
      </c>
      <c r="B177" s="26"/>
      <c r="C177" s="46">
        <f aca="true" t="shared" si="27" ref="C177:H177">C150</f>
        <v>2900</v>
      </c>
      <c r="D177" s="46">
        <f t="shared" si="27"/>
        <v>4040</v>
      </c>
      <c r="E177" s="46">
        <f t="shared" si="27"/>
        <v>5909</v>
      </c>
      <c r="F177" s="46">
        <f t="shared" si="27"/>
        <v>7726</v>
      </c>
      <c r="G177" s="46">
        <f t="shared" si="27"/>
        <v>6820</v>
      </c>
      <c r="H177" s="46">
        <f t="shared" si="27"/>
        <v>6427</v>
      </c>
      <c r="I177" s="5"/>
    </row>
    <row r="178" spans="1:9" ht="15.75">
      <c r="A178" s="26"/>
      <c r="B178" s="167" t="s">
        <v>195</v>
      </c>
      <c r="C178" s="166">
        <f aca="true" t="shared" si="28" ref="C178:H178">C176-C177</f>
        <v>-2900</v>
      </c>
      <c r="D178" s="166">
        <f t="shared" si="28"/>
        <v>-4040</v>
      </c>
      <c r="E178" s="166">
        <f t="shared" si="28"/>
        <v>-4906</v>
      </c>
      <c r="F178" s="166">
        <f t="shared" si="28"/>
        <v>-5448</v>
      </c>
      <c r="G178" s="166">
        <f t="shared" si="28"/>
        <v>-4166</v>
      </c>
      <c r="H178" s="166">
        <f t="shared" si="28"/>
        <v>-3773</v>
      </c>
      <c r="I178" s="5"/>
    </row>
    <row r="179" spans="1:9" ht="15">
      <c r="A179" s="168" t="s">
        <v>196</v>
      </c>
      <c r="B179" s="169"/>
      <c r="C179" s="170">
        <f aca="true" t="shared" si="29" ref="C179:H179">C158</f>
        <v>25</v>
      </c>
      <c r="D179" s="170">
        <f t="shared" si="29"/>
        <v>25</v>
      </c>
      <c r="E179" s="170">
        <f t="shared" si="29"/>
        <v>25</v>
      </c>
      <c r="F179" s="170">
        <f t="shared" si="29"/>
        <v>1725</v>
      </c>
      <c r="G179" s="170">
        <f t="shared" si="29"/>
        <v>875</v>
      </c>
      <c r="H179" s="170">
        <f t="shared" si="29"/>
        <v>875</v>
      </c>
      <c r="I179" s="5"/>
    </row>
    <row r="180" spans="1:9" ht="15">
      <c r="A180" s="168" t="s">
        <v>197</v>
      </c>
      <c r="B180" s="169"/>
      <c r="C180" s="170">
        <f aca="true" t="shared" si="30" ref="C180:H180">C161</f>
        <v>20</v>
      </c>
      <c r="D180" s="170">
        <f t="shared" si="30"/>
        <v>20</v>
      </c>
      <c r="E180" s="170">
        <f t="shared" si="30"/>
        <v>20</v>
      </c>
      <c r="F180" s="170">
        <f t="shared" si="30"/>
        <v>20</v>
      </c>
      <c r="G180" s="170">
        <f t="shared" si="30"/>
        <v>20</v>
      </c>
      <c r="H180" s="170">
        <f t="shared" si="30"/>
        <v>15</v>
      </c>
      <c r="I180" s="5"/>
    </row>
    <row r="181" spans="1:9" ht="15.75">
      <c r="A181" s="171"/>
      <c r="B181" s="172" t="s">
        <v>198</v>
      </c>
      <c r="C181" s="173">
        <f aca="true" t="shared" si="31" ref="C181:H181">C179-C180</f>
        <v>5</v>
      </c>
      <c r="D181" s="173">
        <f t="shared" si="31"/>
        <v>5</v>
      </c>
      <c r="E181" s="173">
        <f t="shared" si="31"/>
        <v>5</v>
      </c>
      <c r="F181" s="173">
        <f t="shared" si="31"/>
        <v>1705</v>
      </c>
      <c r="G181" s="173">
        <f t="shared" si="31"/>
        <v>855</v>
      </c>
      <c r="H181" s="173">
        <f t="shared" si="31"/>
        <v>860</v>
      </c>
      <c r="I181" s="5"/>
    </row>
    <row r="182" spans="1:9" ht="15.75">
      <c r="A182" s="174" t="s">
        <v>199</v>
      </c>
      <c r="B182" s="175"/>
      <c r="C182" s="176">
        <f aca="true" t="shared" si="32" ref="C182:H182">C175+C178+C181</f>
        <v>0</v>
      </c>
      <c r="D182" s="176">
        <f t="shared" si="32"/>
        <v>0</v>
      </c>
      <c r="E182" s="176">
        <f t="shared" si="32"/>
        <v>0</v>
      </c>
      <c r="F182" s="176">
        <f t="shared" si="32"/>
        <v>0</v>
      </c>
      <c r="G182" s="176">
        <f t="shared" si="32"/>
        <v>0</v>
      </c>
      <c r="H182" s="176">
        <f t="shared" si="32"/>
        <v>635</v>
      </c>
      <c r="I182" s="5"/>
    </row>
    <row r="183" ht="12.75">
      <c r="I183" s="5"/>
    </row>
    <row r="184" ht="12.75">
      <c r="I184" s="5"/>
    </row>
    <row r="185" spans="2:9" ht="12.75">
      <c r="B185" s="177" t="s">
        <v>200</v>
      </c>
      <c r="I185" s="5"/>
    </row>
    <row r="186" spans="2:9" ht="18">
      <c r="B186" s="178" t="s">
        <v>201</v>
      </c>
      <c r="C186" s="110">
        <f aca="true" t="shared" si="33" ref="C186:H187">C173+C176+C179</f>
        <v>29662</v>
      </c>
      <c r="D186" s="110">
        <f t="shared" si="33"/>
        <v>31501</v>
      </c>
      <c r="E186" s="110">
        <f t="shared" si="33"/>
        <v>35365</v>
      </c>
      <c r="F186" s="110">
        <f t="shared" si="33"/>
        <v>39588</v>
      </c>
      <c r="G186" s="110">
        <f t="shared" si="33"/>
        <v>39358</v>
      </c>
      <c r="H186" s="110">
        <f t="shared" si="33"/>
        <v>38979</v>
      </c>
      <c r="I186" s="8"/>
    </row>
    <row r="187" spans="2:9" ht="12.75">
      <c r="B187" s="178" t="s">
        <v>202</v>
      </c>
      <c r="C187" s="110">
        <f t="shared" si="33"/>
        <v>29662</v>
      </c>
      <c r="D187" s="110">
        <f t="shared" si="33"/>
        <v>31501</v>
      </c>
      <c r="E187" s="110">
        <f t="shared" si="33"/>
        <v>35365</v>
      </c>
      <c r="F187" s="110">
        <f t="shared" si="33"/>
        <v>39588</v>
      </c>
      <c r="G187" s="110">
        <f t="shared" si="33"/>
        <v>39358</v>
      </c>
      <c r="H187" s="110">
        <f t="shared" si="33"/>
        <v>38344</v>
      </c>
      <c r="I187" s="5"/>
    </row>
    <row r="188" spans="2:9" ht="12.75">
      <c r="B188" s="177"/>
      <c r="I188" s="5"/>
    </row>
    <row r="189" spans="1:9" ht="12.75">
      <c r="A189" t="s">
        <v>203</v>
      </c>
      <c r="I189" s="5"/>
    </row>
    <row r="190" spans="1:9" ht="12.75">
      <c r="A190" t="s">
        <v>204</v>
      </c>
      <c r="I190" s="5"/>
    </row>
    <row r="191" spans="1:9" ht="12.75">
      <c r="A191" t="s">
        <v>205</v>
      </c>
      <c r="I191" s="5"/>
    </row>
    <row r="192" spans="1:9" ht="12.75">
      <c r="A192" t="s">
        <v>206</v>
      </c>
      <c r="I192" s="5"/>
    </row>
    <row r="193" spans="1:9" ht="12.75">
      <c r="A193" t="s">
        <v>207</v>
      </c>
      <c r="I193" s="5"/>
    </row>
    <row r="194" ht="12.75">
      <c r="I194" s="5"/>
    </row>
    <row r="195" spans="2:9" ht="12.75">
      <c r="B195" s="178" t="s">
        <v>208</v>
      </c>
      <c r="C195" s="110">
        <f aca="true" t="shared" si="34" ref="C195:H195">C65+C133+C158</f>
        <v>29587</v>
      </c>
      <c r="D195" s="110">
        <f t="shared" si="34"/>
        <v>31426</v>
      </c>
      <c r="E195" s="110">
        <f t="shared" si="34"/>
        <v>35287</v>
      </c>
      <c r="F195" s="110">
        <f t="shared" si="34"/>
        <v>39495</v>
      </c>
      <c r="G195" s="110">
        <f t="shared" si="34"/>
        <v>39214</v>
      </c>
      <c r="H195" s="110">
        <f t="shared" si="34"/>
        <v>38835</v>
      </c>
      <c r="I195" s="5"/>
    </row>
    <row r="196" spans="2:9" ht="12.75">
      <c r="B196" s="178" t="s">
        <v>209</v>
      </c>
      <c r="C196" s="110">
        <f aca="true" t="shared" si="35" ref="C196:H196">C120+C150+C161</f>
        <v>19381</v>
      </c>
      <c r="D196" s="110">
        <f t="shared" si="35"/>
        <v>21220</v>
      </c>
      <c r="E196" s="110">
        <f t="shared" si="35"/>
        <v>25002</v>
      </c>
      <c r="F196" s="110">
        <f t="shared" si="35"/>
        <v>29052</v>
      </c>
      <c r="G196" s="110">
        <f t="shared" si="35"/>
        <v>28839</v>
      </c>
      <c r="H196" s="110">
        <f t="shared" si="35"/>
        <v>27825</v>
      </c>
      <c r="I196" s="53"/>
    </row>
    <row r="197" spans="2:9" ht="12.75">
      <c r="B197" s="178"/>
      <c r="C197" s="110"/>
      <c r="D197" s="110"/>
      <c r="E197" s="110"/>
      <c r="F197" s="110"/>
      <c r="G197" s="110"/>
      <c r="H197" s="110"/>
      <c r="I197" s="5"/>
    </row>
    <row r="198" spans="2:9" ht="12.75">
      <c r="B198" s="179" t="s">
        <v>210</v>
      </c>
      <c r="C198" s="180">
        <f aca="true" t="shared" si="36" ref="C198:H199">C173+C176</f>
        <v>29637</v>
      </c>
      <c r="D198" s="180">
        <f t="shared" si="36"/>
        <v>31476</v>
      </c>
      <c r="E198" s="180">
        <f t="shared" si="36"/>
        <v>35340</v>
      </c>
      <c r="F198" s="180">
        <f t="shared" si="36"/>
        <v>37863</v>
      </c>
      <c r="G198" s="180">
        <f t="shared" si="36"/>
        <v>38483</v>
      </c>
      <c r="H198" s="180">
        <f t="shared" si="36"/>
        <v>38104</v>
      </c>
      <c r="I198" s="5"/>
    </row>
    <row r="199" spans="2:9" ht="12.75">
      <c r="B199" s="179" t="s">
        <v>211</v>
      </c>
      <c r="C199" s="180">
        <f t="shared" si="36"/>
        <v>29642</v>
      </c>
      <c r="D199" s="180">
        <f t="shared" si="36"/>
        <v>31481</v>
      </c>
      <c r="E199" s="180">
        <f t="shared" si="36"/>
        <v>35345</v>
      </c>
      <c r="F199" s="180">
        <f t="shared" si="36"/>
        <v>39568</v>
      </c>
      <c r="G199" s="180">
        <f t="shared" si="36"/>
        <v>39338</v>
      </c>
      <c r="H199" s="180">
        <f t="shared" si="36"/>
        <v>38329</v>
      </c>
      <c r="I199" s="53">
        <f>H198-H199</f>
        <v>-225</v>
      </c>
    </row>
    <row r="200" ht="12.75">
      <c r="I200" s="5"/>
    </row>
    <row r="201" ht="12.75">
      <c r="I201" s="110"/>
    </row>
  </sheetData>
  <mergeCells count="57">
    <mergeCell ref="A179:B179"/>
    <mergeCell ref="A180:B180"/>
    <mergeCell ref="A182:B182"/>
    <mergeCell ref="A158:B158"/>
    <mergeCell ref="A161:B161"/>
    <mergeCell ref="A170:H170"/>
    <mergeCell ref="A171:B172"/>
    <mergeCell ref="C171:C172"/>
    <mergeCell ref="D171:D172"/>
    <mergeCell ref="E171:E172"/>
    <mergeCell ref="F171:F172"/>
    <mergeCell ref="G171:G172"/>
    <mergeCell ref="H171:H172"/>
    <mergeCell ref="A133:B133"/>
    <mergeCell ref="A150:B150"/>
    <mergeCell ref="A155:H155"/>
    <mergeCell ref="A156:B157"/>
    <mergeCell ref="C156:C157"/>
    <mergeCell ref="D156:D157"/>
    <mergeCell ref="E156:E157"/>
    <mergeCell ref="F156:F157"/>
    <mergeCell ref="G156:G157"/>
    <mergeCell ref="H156:H157"/>
    <mergeCell ref="A78:B78"/>
    <mergeCell ref="A104:B104"/>
    <mergeCell ref="A127:H127"/>
    <mergeCell ref="A128:B129"/>
    <mergeCell ref="C128:C129"/>
    <mergeCell ref="D128:D129"/>
    <mergeCell ref="E128:E129"/>
    <mergeCell ref="F128:F129"/>
    <mergeCell ref="G128:G129"/>
    <mergeCell ref="H128:H129"/>
    <mergeCell ref="F70:F71"/>
    <mergeCell ref="G70:G71"/>
    <mergeCell ref="H70:H71"/>
    <mergeCell ref="A76:B76"/>
    <mergeCell ref="A70:B71"/>
    <mergeCell ref="C70:C71"/>
    <mergeCell ref="D70:D71"/>
    <mergeCell ref="E70:E71"/>
    <mergeCell ref="A17:B17"/>
    <mergeCell ref="A37:B37"/>
    <mergeCell ref="A39:B39"/>
    <mergeCell ref="A69:H69"/>
    <mergeCell ref="F6:F7"/>
    <mergeCell ref="G6:G7"/>
    <mergeCell ref="H6:H7"/>
    <mergeCell ref="A8:B8"/>
    <mergeCell ref="A6:B7"/>
    <mergeCell ref="C6:C7"/>
    <mergeCell ref="D6:D7"/>
    <mergeCell ref="E6:E7"/>
    <mergeCell ref="A1:H1"/>
    <mergeCell ref="A2:H2"/>
    <mergeCell ref="A3:H3"/>
    <mergeCell ref="A5:H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Helpa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Dane</cp:lastModifiedBy>
  <dcterms:created xsi:type="dcterms:W3CDTF">2008-02-27T14:06:10Z</dcterms:created>
  <dcterms:modified xsi:type="dcterms:W3CDTF">2008-02-27T14:07:43Z</dcterms:modified>
  <cp:category/>
  <cp:version/>
  <cp:contentType/>
  <cp:contentStatus/>
</cp:coreProperties>
</file>